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Z:\★共通\【３】管理課\02 【2】賦課\保険料関連様式\R7保険料関係様式（保険料計算書作成中）\"/>
    </mc:Choice>
  </mc:AlternateContent>
  <xr:revisionPtr revIDLastSave="0" documentId="13_ncr:1_{89CBAF0A-9488-44E9-98E3-91B951CF00AB}" xr6:coauthVersionLast="47" xr6:coauthVersionMax="47" xr10:uidLastSave="{00000000-0000-0000-0000-000000000000}"/>
  <bookViews>
    <workbookView xWindow="4980" yWindow="450" windowWidth="21000" windowHeight="14535" xr2:uid="{00000000-000D-0000-FFFF-FFFF00000000}"/>
  </bookViews>
  <sheets>
    <sheet name="請求書（印刷用）" sheetId="2" r:id="rId1"/>
    <sheet name="計算書（印刷用）" sheetId="1" r:id="rId2"/>
    <sheet name="初期設定" sheetId="3" r:id="rId3"/>
  </sheets>
  <definedNames>
    <definedName name="_xlnm._FilterDatabase" localSheetId="1" hidden="1">'計算書（印刷用）'!$A$20:$BA$64</definedName>
    <definedName name="_xlnm.Print_Area" localSheetId="1">'計算書（印刷用）'!$A$1:$BA$77</definedName>
    <definedName name="_xlnm.Print_Area" localSheetId="0">'請求書（印刷用）'!$A$1:$BA$83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0" i="1" l="1"/>
  <c r="AW59" i="1" l="1"/>
  <c r="AW57" i="1"/>
  <c r="AW55" i="1"/>
  <c r="AW53" i="1"/>
  <c r="AW51" i="1"/>
  <c r="AW49" i="1"/>
  <c r="AW47" i="1"/>
  <c r="AW45" i="1"/>
  <c r="AW43" i="1"/>
  <c r="AW41" i="1"/>
  <c r="AW39" i="1"/>
  <c r="AW37" i="1"/>
  <c r="AW35" i="1"/>
  <c r="AW33" i="1"/>
  <c r="AW31" i="1"/>
  <c r="AW29" i="1"/>
  <c r="AW27" i="1"/>
  <c r="AW25" i="1"/>
  <c r="P23" i="1" l="1"/>
  <c r="Y20" i="1" l="1"/>
  <c r="Y23" i="1" s="1"/>
  <c r="P61" i="1"/>
  <c r="P59" i="1"/>
  <c r="P57" i="1"/>
  <c r="P55" i="1"/>
  <c r="P53" i="1"/>
  <c r="P51" i="1"/>
  <c r="P49" i="1"/>
  <c r="P47" i="1"/>
  <c r="AS61" i="1" l="1"/>
  <c r="AC61" i="1"/>
  <c r="AG61" i="1"/>
  <c r="AG62" i="1" s="1"/>
  <c r="AO61" i="1"/>
  <c r="AO62" i="1" s="1"/>
  <c r="Y61" i="1"/>
  <c r="Y62" i="1" s="1"/>
  <c r="AK61" i="1"/>
  <c r="AO51" i="1"/>
  <c r="Y51" i="1"/>
  <c r="AK51" i="1"/>
  <c r="AG51" i="1"/>
  <c r="AS51" i="1"/>
  <c r="AC51" i="1"/>
  <c r="AO59" i="1"/>
  <c r="Y59" i="1"/>
  <c r="AK59" i="1"/>
  <c r="AG59" i="1"/>
  <c r="AS59" i="1"/>
  <c r="AC59" i="1"/>
  <c r="AG53" i="1"/>
  <c r="AS53" i="1"/>
  <c r="AC53" i="1"/>
  <c r="AO53" i="1"/>
  <c r="Y53" i="1"/>
  <c r="AK53" i="1"/>
  <c r="AO47" i="1"/>
  <c r="Y47" i="1"/>
  <c r="AK47" i="1"/>
  <c r="AG47" i="1"/>
  <c r="AS47" i="1"/>
  <c r="AC47" i="1"/>
  <c r="AO55" i="1"/>
  <c r="Y55" i="1"/>
  <c r="AK55" i="1"/>
  <c r="AG55" i="1"/>
  <c r="AS55" i="1"/>
  <c r="AC55" i="1"/>
  <c r="AG49" i="1"/>
  <c r="AS49" i="1"/>
  <c r="AC49" i="1"/>
  <c r="AO49" i="1"/>
  <c r="Y49" i="1"/>
  <c r="AK49" i="1"/>
  <c r="AG57" i="1"/>
  <c r="AS57" i="1"/>
  <c r="AC57" i="1"/>
  <c r="AO57" i="1"/>
  <c r="Y57" i="1"/>
  <c r="AK57" i="1"/>
  <c r="AS54" i="1"/>
  <c r="AO54" i="1"/>
  <c r="AG54" i="1"/>
  <c r="AK54" i="1"/>
  <c r="AC54" i="1"/>
  <c r="Y54" i="1"/>
  <c r="AC48" i="1"/>
  <c r="Y48" i="1"/>
  <c r="AO48" i="1"/>
  <c r="AG48" i="1"/>
  <c r="AS48" i="1"/>
  <c r="AK48" i="1"/>
  <c r="AC50" i="1"/>
  <c r="AO50" i="1"/>
  <c r="Y50" i="1"/>
  <c r="AG50" i="1"/>
  <c r="AS50" i="1"/>
  <c r="AK50" i="1"/>
  <c r="AK52" i="1"/>
  <c r="AG52" i="1"/>
  <c r="AS52" i="1"/>
  <c r="AC52" i="1"/>
  <c r="Y52" i="1"/>
  <c r="AO52" i="1"/>
  <c r="AO56" i="1"/>
  <c r="AC56" i="1"/>
  <c r="Y56" i="1"/>
  <c r="AS56" i="1"/>
  <c r="AG56" i="1"/>
  <c r="AK56" i="1"/>
  <c r="AC58" i="1"/>
  <c r="AG58" i="1"/>
  <c r="Y58" i="1"/>
  <c r="AO58" i="1"/>
  <c r="AK58" i="1"/>
  <c r="AS58" i="1"/>
  <c r="AK60" i="1"/>
  <c r="AG60" i="1"/>
  <c r="AC60" i="1"/>
  <c r="Y60" i="1"/>
  <c r="AO60" i="1"/>
  <c r="AS60" i="1"/>
  <c r="AS62" i="1"/>
  <c r="AK62" i="1"/>
  <c r="AC62" i="1"/>
  <c r="BC5" i="1"/>
  <c r="G17" i="1"/>
  <c r="A2" i="3"/>
  <c r="A3" i="3" s="1"/>
  <c r="A4" i="3" s="1"/>
  <c r="A5" i="3" s="1"/>
  <c r="A6" i="3" s="1"/>
  <c r="A7" i="3" s="1"/>
  <c r="A8" i="3" s="1"/>
  <c r="A9" i="3" s="1"/>
  <c r="A10" i="3" s="1"/>
  <c r="A11" i="3" s="1"/>
  <c r="A12" i="3" s="1"/>
  <c r="A13" i="3" s="1"/>
  <c r="B2" i="3"/>
  <c r="AO20" i="1"/>
  <c r="AK20" i="1"/>
  <c r="AG20" i="1"/>
  <c r="AC20" i="1"/>
  <c r="P31" i="1"/>
  <c r="Y31" i="1" s="1"/>
  <c r="B3" i="3" l="1"/>
  <c r="AW61" i="1"/>
  <c r="AC31" i="1"/>
  <c r="AS23" i="1"/>
  <c r="AS31" i="1"/>
  <c r="AK31" i="1"/>
  <c r="AO31" i="1"/>
  <c r="P41" i="1"/>
  <c r="Y41" i="1" s="1"/>
  <c r="P43" i="1"/>
  <c r="Y43" i="1" s="1"/>
  <c r="P45" i="1"/>
  <c r="Y45" i="1" s="1"/>
  <c r="P27" i="1"/>
  <c r="Y27" i="1" s="1"/>
  <c r="P29" i="1"/>
  <c r="Y29" i="1" s="1"/>
  <c r="P33" i="1"/>
  <c r="Y33" i="1" s="1"/>
  <c r="P35" i="1"/>
  <c r="Y35" i="1" s="1"/>
  <c r="P37" i="1"/>
  <c r="Y37" i="1" s="1"/>
  <c r="P39" i="1"/>
  <c r="Y39" i="1" s="1"/>
  <c r="P25" i="1"/>
  <c r="Y25" i="1" s="1"/>
  <c r="AK23" i="1"/>
  <c r="B4" i="3" l="1"/>
  <c r="B5" i="3" s="1"/>
  <c r="B6" i="3" s="1"/>
  <c r="B7" i="3" s="1"/>
  <c r="B8" i="3" s="1"/>
  <c r="B9" i="3" s="1"/>
  <c r="B10" i="3" s="1"/>
  <c r="B11" i="3" s="1"/>
  <c r="B12" i="3" s="1"/>
  <c r="B13" i="3" s="1"/>
  <c r="B14" i="3" s="1"/>
  <c r="B15" i="3" s="1"/>
  <c r="B16" i="3" s="1"/>
  <c r="B17" i="3" s="1"/>
  <c r="B18" i="3" s="1"/>
  <c r="B19" i="3" s="1"/>
  <c r="B20" i="3" s="1"/>
  <c r="B21" i="3" s="1"/>
  <c r="B22" i="3" s="1"/>
  <c r="AO27" i="1"/>
  <c r="AC35" i="1"/>
  <c r="AO33" i="1"/>
  <c r="AO23" i="1"/>
  <c r="AK45" i="1"/>
  <c r="AS25" i="1"/>
  <c r="AK33" i="1"/>
  <c r="AS33" i="1"/>
  <c r="AK35" i="1"/>
  <c r="AG23" i="1"/>
  <c r="AS45" i="1"/>
  <c r="AC23" i="1"/>
  <c r="AC43" i="1"/>
  <c r="AO43" i="1"/>
  <c r="AK43" i="1"/>
  <c r="AG25" i="1"/>
  <c r="AS43" i="1"/>
  <c r="AC25" i="1"/>
  <c r="AC33" i="1"/>
  <c r="AO41" i="1"/>
  <c r="AK27" i="1"/>
  <c r="AC41" i="1"/>
  <c r="AK29" i="1"/>
  <c r="AK39" i="1"/>
  <c r="AS39" i="1"/>
  <c r="AC39" i="1"/>
  <c r="AC37" i="1"/>
  <c r="AO35" i="1"/>
  <c r="AO29" i="1"/>
  <c r="AK37" i="1"/>
  <c r="AS37" i="1"/>
  <c r="AS29" i="1"/>
  <c r="AC45" i="1"/>
  <c r="AO37" i="1"/>
  <c r="AO39" i="1"/>
  <c r="AO45" i="1"/>
  <c r="AK41" i="1"/>
  <c r="AK25" i="1"/>
  <c r="AS35" i="1"/>
  <c r="AS41" i="1"/>
  <c r="AS27" i="1"/>
  <c r="AC29" i="1"/>
  <c r="AC27" i="1"/>
  <c r="AC32" i="1"/>
  <c r="Y38" i="1"/>
  <c r="AK32" i="1"/>
  <c r="AS32" i="1"/>
  <c r="AW62" i="1"/>
  <c r="AW60" i="1"/>
  <c r="AG22" i="1" l="1"/>
  <c r="AC21" i="1"/>
  <c r="AG21" i="1"/>
  <c r="Y21" i="1"/>
  <c r="AK21" i="1"/>
  <c r="AC22" i="1"/>
  <c r="AK22" i="1"/>
  <c r="AS22" i="1"/>
  <c r="AO21" i="1"/>
  <c r="Y22" i="1"/>
  <c r="AO22" i="1"/>
  <c r="AS21" i="1"/>
  <c r="AW23" i="1"/>
  <c r="AK24" i="1"/>
  <c r="AG39" i="1"/>
  <c r="AG41" i="1"/>
  <c r="AG42" i="1" s="1"/>
  <c r="AG43" i="1"/>
  <c r="AG35" i="1"/>
  <c r="AG37" i="1"/>
  <c r="AG31" i="1"/>
  <c r="AG33" i="1"/>
  <c r="AG27" i="1"/>
  <c r="AG45" i="1"/>
  <c r="AG46" i="1" s="1"/>
  <c r="AG29" i="1"/>
  <c r="AO25" i="1"/>
  <c r="AO26" i="1" s="1"/>
  <c r="AG26" i="1"/>
  <c r="Y24" i="1"/>
  <c r="AC40" i="1"/>
  <c r="AS28" i="1"/>
  <c r="AS42" i="1"/>
  <c r="AG34" i="1"/>
  <c r="AS40" i="1"/>
  <c r="AC44" i="1"/>
  <c r="AC26" i="1"/>
  <c r="Y30" i="1"/>
  <c r="AS30" i="1"/>
  <c r="Y36" i="1"/>
  <c r="AS38" i="1"/>
  <c r="Y42" i="1"/>
  <c r="Y40" i="1"/>
  <c r="AG40" i="1"/>
  <c r="AS24" i="1"/>
  <c r="Y34" i="1"/>
  <c r="AG44" i="1"/>
  <c r="Y26" i="1"/>
  <c r="Y46" i="1"/>
  <c r="AG28" i="1"/>
  <c r="AS36" i="1"/>
  <c r="AG36" i="1"/>
  <c r="AO38" i="1"/>
  <c r="AO42" i="1"/>
  <c r="AS34" i="1"/>
  <c r="AC34" i="1"/>
  <c r="AK44" i="1"/>
  <c r="AC28" i="1"/>
  <c r="AK28" i="1"/>
  <c r="AO30" i="1"/>
  <c r="AC36" i="1"/>
  <c r="AK36" i="1"/>
  <c r="AK40" i="1"/>
  <c r="AG24" i="1"/>
  <c r="AS44" i="1"/>
  <c r="AO44" i="1"/>
  <c r="AC46" i="1"/>
  <c r="AS46" i="1"/>
  <c r="AO28" i="1"/>
  <c r="AC30" i="1"/>
  <c r="AO36" i="1"/>
  <c r="AC38" i="1"/>
  <c r="AG38" i="1"/>
  <c r="AC42" i="1"/>
  <c r="AO40" i="1"/>
  <c r="AO24" i="1"/>
  <c r="AK34" i="1"/>
  <c r="Y44" i="1"/>
  <c r="AS26" i="1"/>
  <c r="Y32" i="1"/>
  <c r="AK30" i="1"/>
  <c r="AK26" i="1"/>
  <c r="AO34" i="1"/>
  <c r="AK38" i="1"/>
  <c r="Y28" i="1"/>
  <c r="AK46" i="1"/>
  <c r="AK42" i="1"/>
  <c r="AC24" i="1"/>
  <c r="AO46" i="1"/>
  <c r="AO32" i="1"/>
  <c r="AW54" i="1"/>
  <c r="AW52" i="1"/>
  <c r="AW50" i="1"/>
  <c r="AW58" i="1"/>
  <c r="AW48" i="1"/>
  <c r="AW56" i="1"/>
  <c r="AG32" i="1" l="1"/>
  <c r="AG30" i="1"/>
  <c r="AW38" i="1"/>
  <c r="AW30" i="1"/>
  <c r="AW42" i="1"/>
  <c r="AW28" i="1"/>
  <c r="AW32" i="1"/>
  <c r="AW26" i="1"/>
  <c r="AW36" i="1"/>
  <c r="AW34" i="1"/>
  <c r="AW24" i="1"/>
  <c r="AW46" i="1"/>
  <c r="AW40" i="1"/>
  <c r="AW44" i="1"/>
  <c r="AW63" i="1" l="1"/>
  <c r="AW67" i="1" s="1"/>
  <c r="BC68" i="1" s="1"/>
  <c r="R1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kouiki</author>
  </authors>
  <commentList>
    <comment ref="C32" authorId="0" shapeId="0" xr:uid="{00000000-0006-0000-0000-000001000000}">
      <text>
        <r>
          <rPr>
            <b/>
            <sz val="12"/>
            <color indexed="81"/>
            <rFont val="ＭＳ Ｐゴシック"/>
            <family val="3"/>
            <charset val="128"/>
          </rPr>
          <t>請求日を入力
※入力すると自動で但し書きの年度も変換されます。</t>
        </r>
      </text>
    </comment>
  </commentList>
</comments>
</file>

<file path=xl/sharedStrings.xml><?xml version="1.0" encoding="utf-8"?>
<sst xmlns="http://schemas.openxmlformats.org/spreadsheetml/2006/main" count="54" uniqueCount="53">
  <si>
    <t>番号</t>
    <rPh sb="0" eb="2">
      <t>バンゴウ</t>
    </rPh>
    <phoneticPr fontId="21"/>
  </si>
  <si>
    <t>決定日</t>
    <rPh sb="0" eb="2">
      <t>ケッテイ</t>
    </rPh>
    <rPh sb="2" eb="3">
      <t>ビ</t>
    </rPh>
    <phoneticPr fontId="21"/>
  </si>
  <si>
    <t>課税年度</t>
    <rPh sb="0" eb="2">
      <t>カゼイ</t>
    </rPh>
    <rPh sb="2" eb="4">
      <t>ネンド</t>
    </rPh>
    <phoneticPr fontId="21"/>
  </si>
  <si>
    <t>期別</t>
    <rPh sb="0" eb="1">
      <t>キ</t>
    </rPh>
    <rPh sb="1" eb="2">
      <t>ベツ</t>
    </rPh>
    <phoneticPr fontId="21"/>
  </si>
  <si>
    <t>徴収方法</t>
    <rPh sb="0" eb="2">
      <t>チョウシュウ</t>
    </rPh>
    <rPh sb="2" eb="4">
      <t>ホウホウ</t>
    </rPh>
    <phoneticPr fontId="21"/>
  </si>
  <si>
    <t>過誤納額</t>
    <rPh sb="0" eb="2">
      <t>カゴ</t>
    </rPh>
    <rPh sb="2" eb="3">
      <t>ナ</t>
    </rPh>
    <rPh sb="3" eb="4">
      <t>ガク</t>
    </rPh>
    <phoneticPr fontId="21"/>
  </si>
  <si>
    <t>（円）</t>
    <rPh sb="1" eb="2">
      <t>エン</t>
    </rPh>
    <phoneticPr fontId="21"/>
  </si>
  <si>
    <t>起算日</t>
    <rPh sb="0" eb="3">
      <t>キサンビ</t>
    </rPh>
    <phoneticPr fontId="21"/>
  </si>
  <si>
    <t>計</t>
    <rPh sb="0" eb="1">
      <t>ケイ</t>
    </rPh>
    <phoneticPr fontId="21"/>
  </si>
  <si>
    <t>No.</t>
    <phoneticPr fontId="21"/>
  </si>
  <si>
    <t>対象額</t>
    <rPh sb="0" eb="2">
      <t>タイショウ</t>
    </rPh>
    <rPh sb="2" eb="3">
      <t>ガク</t>
    </rPh>
    <phoneticPr fontId="21"/>
  </si>
  <si>
    <t>合計額</t>
    <rPh sb="0" eb="2">
      <t>ゴウケイ</t>
    </rPh>
    <rPh sb="2" eb="3">
      <t>ガク</t>
    </rPh>
    <phoneticPr fontId="21"/>
  </si>
  <si>
    <t>還付加算金額</t>
    <rPh sb="0" eb="2">
      <t>カンプ</t>
    </rPh>
    <rPh sb="2" eb="5">
      <t>カサンキン</t>
    </rPh>
    <rPh sb="5" eb="6">
      <t>ガク</t>
    </rPh>
    <phoneticPr fontId="21"/>
  </si>
  <si>
    <t>還付加算金明細書兼計算書</t>
    <rPh sb="0" eb="2">
      <t>カンプ</t>
    </rPh>
    <rPh sb="2" eb="5">
      <t>カサンキン</t>
    </rPh>
    <rPh sb="5" eb="8">
      <t>メイサイショ</t>
    </rPh>
    <rPh sb="8" eb="9">
      <t>ケン</t>
    </rPh>
    <rPh sb="9" eb="12">
      <t>ケイサンショ</t>
    </rPh>
    <phoneticPr fontId="21"/>
  </si>
  <si>
    <t>沖縄県後期高齢者医療保険料還付加算金請求書</t>
    <rPh sb="0" eb="3">
      <t>オキナワケン</t>
    </rPh>
    <rPh sb="3" eb="5">
      <t>コウキ</t>
    </rPh>
    <rPh sb="5" eb="8">
      <t>コウレイシャ</t>
    </rPh>
    <rPh sb="8" eb="10">
      <t>イリョウ</t>
    </rPh>
    <rPh sb="10" eb="13">
      <t>ホケンリョウ</t>
    </rPh>
    <rPh sb="13" eb="15">
      <t>カンプ</t>
    </rPh>
    <rPh sb="15" eb="18">
      <t>カサンキン</t>
    </rPh>
    <rPh sb="18" eb="21">
      <t>セイキュウショ</t>
    </rPh>
    <phoneticPr fontId="3"/>
  </si>
  <si>
    <t>今回請求額</t>
    <rPh sb="0" eb="2">
      <t>コンカイ</t>
    </rPh>
    <rPh sb="2" eb="4">
      <t>セイキュウ</t>
    </rPh>
    <rPh sb="4" eb="5">
      <t>ガク</t>
    </rPh>
    <phoneticPr fontId="21"/>
  </si>
  <si>
    <t>上記のとおり請求します。</t>
    <phoneticPr fontId="21"/>
  </si>
  <si>
    <t>住所</t>
    <rPh sb="0" eb="2">
      <t>ジュウショ</t>
    </rPh>
    <phoneticPr fontId="21"/>
  </si>
  <si>
    <t>請求者</t>
    <rPh sb="0" eb="3">
      <t>セイキュウシャ</t>
    </rPh>
    <phoneticPr fontId="21"/>
  </si>
  <si>
    <t>［振込先］</t>
    <phoneticPr fontId="21"/>
  </si>
  <si>
    <t>金融機関名</t>
    <rPh sb="0" eb="2">
      <t>キンユウ</t>
    </rPh>
    <rPh sb="2" eb="4">
      <t>キカン</t>
    </rPh>
    <rPh sb="4" eb="5">
      <t>メイ</t>
    </rPh>
    <phoneticPr fontId="21"/>
  </si>
  <si>
    <t>支店名</t>
    <rPh sb="0" eb="3">
      <t>シテンメイ</t>
    </rPh>
    <phoneticPr fontId="21"/>
  </si>
  <si>
    <t>預金種目</t>
    <rPh sb="0" eb="2">
      <t>ヨキン</t>
    </rPh>
    <rPh sb="2" eb="4">
      <t>シュモク</t>
    </rPh>
    <phoneticPr fontId="21"/>
  </si>
  <si>
    <t>口座番号</t>
    <rPh sb="0" eb="2">
      <t>コウザ</t>
    </rPh>
    <rPh sb="2" eb="4">
      <t>バンゴウ</t>
    </rPh>
    <phoneticPr fontId="21"/>
  </si>
  <si>
    <t>フリガナ</t>
    <phoneticPr fontId="21"/>
  </si>
  <si>
    <t>口座名義</t>
    <rPh sb="0" eb="2">
      <t>コウザ</t>
    </rPh>
    <rPh sb="2" eb="4">
      <t>メイギ</t>
    </rPh>
    <phoneticPr fontId="21"/>
  </si>
  <si>
    <t>市町村長名</t>
    <rPh sb="0" eb="3">
      <t>シチョウソン</t>
    </rPh>
    <rPh sb="3" eb="4">
      <t>チョウ</t>
    </rPh>
    <rPh sb="4" eb="5">
      <t>メイ</t>
    </rPh>
    <phoneticPr fontId="21"/>
  </si>
  <si>
    <t>市町村名</t>
    <phoneticPr fontId="21"/>
  </si>
  <si>
    <t>被保険者氏名</t>
    <phoneticPr fontId="21"/>
  </si>
  <si>
    <t>被保険者番号</t>
    <phoneticPr fontId="21"/>
  </si>
  <si>
    <t>過誤納理由</t>
    <phoneticPr fontId="21"/>
  </si>
  <si>
    <t>初期値
年度設定</t>
    <rPh sb="0" eb="3">
      <t>ショキチ</t>
    </rPh>
    <rPh sb="4" eb="6">
      <t>ネンド</t>
    </rPh>
    <rPh sb="6" eb="8">
      <t>セッテイ</t>
    </rPh>
    <phoneticPr fontId="21"/>
  </si>
  <si>
    <t>日数</t>
    <rPh sb="0" eb="2">
      <t>ニッスウ</t>
    </rPh>
    <phoneticPr fontId="21"/>
  </si>
  <si>
    <t>率</t>
    <rPh sb="0" eb="1">
      <t>リツ</t>
    </rPh>
    <phoneticPr fontId="21"/>
  </si>
  <si>
    <t>和暦</t>
    <rPh sb="0" eb="2">
      <t>ワレキ</t>
    </rPh>
    <phoneticPr fontId="21"/>
  </si>
  <si>
    <t>初期値（年）設定</t>
    <rPh sb="0" eb="3">
      <t>ショキチ</t>
    </rPh>
    <rPh sb="4" eb="5">
      <t>ネン</t>
    </rPh>
    <rPh sb="6" eb="8">
      <t>セッテイ</t>
    </rPh>
    <phoneticPr fontId="21"/>
  </si>
  <si>
    <t>調定
年度</t>
    <rPh sb="0" eb="1">
      <t>チョウ</t>
    </rPh>
    <rPh sb="1" eb="2">
      <t>テイ</t>
    </rPh>
    <rPh sb="3" eb="5">
      <t>ネンド</t>
    </rPh>
    <phoneticPr fontId="21"/>
  </si>
  <si>
    <t>R2</t>
    <phoneticPr fontId="21"/>
  </si>
  <si>
    <t>ただし、後期高齢者医療保険料還付加算金として</t>
    <phoneticPr fontId="21"/>
  </si>
  <si>
    <t>R3</t>
  </si>
  <si>
    <t>R4</t>
  </si>
  <si>
    <t>R5</t>
  </si>
  <si>
    <t>R6</t>
  </si>
  <si>
    <t>R7</t>
  </si>
  <si>
    <t>※法令：利率等の表示の年利建て移行に関する法律（第25条）</t>
    <rPh sb="1" eb="3">
      <t>ホウレイ</t>
    </rPh>
    <rPh sb="4" eb="6">
      <t>リリツ</t>
    </rPh>
    <rPh sb="6" eb="7">
      <t>トウ</t>
    </rPh>
    <rPh sb="8" eb="10">
      <t>ヒョウジ</t>
    </rPh>
    <rPh sb="11" eb="13">
      <t>ネンリ</t>
    </rPh>
    <rPh sb="13" eb="14">
      <t>タ</t>
    </rPh>
    <rPh sb="15" eb="17">
      <t>イコウ</t>
    </rPh>
    <rPh sb="18" eb="19">
      <t>カン</t>
    </rPh>
    <rPh sb="21" eb="23">
      <t>ホウリツ</t>
    </rPh>
    <rPh sb="24" eb="25">
      <t>ダイ</t>
    </rPh>
    <rPh sb="27" eb="28">
      <t>ジョウ</t>
    </rPh>
    <phoneticPr fontId="21"/>
  </si>
  <si>
    <t>R8</t>
  </si>
  <si>
    <t>R9</t>
  </si>
  <si>
    <t>R10</t>
  </si>
  <si>
    <t>西暦</t>
    <rPh sb="0" eb="2">
      <t>セイレキ</t>
    </rPh>
    <phoneticPr fontId="21"/>
  </si>
  <si>
    <r>
      <rPr>
        <b/>
        <u/>
        <sz val="11"/>
        <color theme="1"/>
        <rFont val="ＭＳ Ｐゴシック"/>
        <family val="3"/>
        <charset val="128"/>
        <scheme val="minor"/>
      </rPr>
      <t>法令</t>
    </r>
    <r>
      <rPr>
        <sz val="11"/>
        <color theme="1"/>
        <rFont val="ＭＳ Ｐゴシック"/>
        <family val="3"/>
        <charset val="128"/>
        <scheme val="minor"/>
      </rPr>
      <t>に基づき1年の日数は365日で計算</t>
    </r>
    <rPh sb="0" eb="2">
      <t>ホウレイ</t>
    </rPh>
    <rPh sb="3" eb="4">
      <t>モト</t>
    </rPh>
    <rPh sb="7" eb="8">
      <t>ネン</t>
    </rPh>
    <rPh sb="9" eb="11">
      <t>ニッスウ</t>
    </rPh>
    <rPh sb="15" eb="16">
      <t>ニチ</t>
    </rPh>
    <rPh sb="17" eb="19">
      <t>ケイサン</t>
    </rPh>
    <phoneticPr fontId="21"/>
  </si>
  <si>
    <t>殿</t>
    <rPh sb="0" eb="1">
      <t>ドノ</t>
    </rPh>
    <phoneticPr fontId="21"/>
  </si>
  <si>
    <t>沖縄県後期高齢者医療広域連合長</t>
    <rPh sb="14" eb="15">
      <t>チョウ</t>
    </rPh>
    <phoneticPr fontId="21"/>
  </si>
  <si>
    <t>令和　　年　　月　　日</t>
    <rPh sb="0" eb="2">
      <t>レイワ</t>
    </rPh>
    <rPh sb="4" eb="5">
      <t>ネン</t>
    </rPh>
    <rPh sb="7" eb="8">
      <t>ガツ</t>
    </rPh>
    <rPh sb="10" eb="11">
      <t>ニチ</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</si>
</sst>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411]ggge&quot;年&quot;m&quot;月&quot;d&quot;日&quot;;@"/>
    <numFmt numFmtId="177" formatCode="[$-411]ge\.m\.d;@"/>
    <numFmt numFmtId="178" formatCode="&quot;[&quot;\ 0.0\ %\ \]"/>
    <numFmt numFmtId="179" formatCode="0\ &quot;日&quot;"/>
    <numFmt numFmtId="180" formatCode="#,##0\ &quot;円&quot;"/>
    <numFmt numFmtId="181" formatCode="&quot;H &quot;0"/>
    <numFmt numFmtId="182" formatCode="ge"/>
    <numFmt numFmtId="183" formatCode="&quot;¥&quot;#,##0\-;&quot;¥&quot;\-#,##0\-"/>
    <numFmt numFmtId="184" formatCode="&quot;金&quot;\ #,##0\ &quot;円&quot;"/>
    <numFmt numFmtId="185" formatCode="yyyy"/>
    <numFmt numFmtId="186" formatCode="#,##0\ &quot;日&quot;"/>
  </numFmts>
  <fonts count="36"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明朝"/>
      <family val="1"/>
      <charset val="128"/>
    </font>
    <font>
      <sz val="11"/>
      <color indexed="9"/>
      <name val="ＭＳ 明朝"/>
      <family val="1"/>
      <charset val="128"/>
    </font>
    <font>
      <b/>
      <sz val="18"/>
      <color indexed="56"/>
      <name val="ＭＳ Ｐゴシック"/>
      <family val="3"/>
      <charset val="128"/>
    </font>
    <font>
      <b/>
      <sz val="11"/>
      <color indexed="9"/>
      <name val="ＭＳ 明朝"/>
      <family val="1"/>
      <charset val="128"/>
    </font>
    <font>
      <sz val="11"/>
      <color indexed="60"/>
      <name val="ＭＳ 明朝"/>
      <family val="1"/>
      <charset val="128"/>
    </font>
    <font>
      <sz val="11"/>
      <color indexed="52"/>
      <name val="ＭＳ 明朝"/>
      <family val="1"/>
      <charset val="128"/>
    </font>
    <font>
      <sz val="11"/>
      <color indexed="20"/>
      <name val="ＭＳ 明朝"/>
      <family val="1"/>
      <charset val="128"/>
    </font>
    <font>
      <b/>
      <sz val="11"/>
      <color indexed="52"/>
      <name val="ＭＳ 明朝"/>
      <family val="1"/>
      <charset val="128"/>
    </font>
    <font>
      <sz val="11"/>
      <color indexed="10"/>
      <name val="ＭＳ 明朝"/>
      <family val="1"/>
      <charset val="128"/>
    </font>
    <font>
      <b/>
      <sz val="15"/>
      <color indexed="56"/>
      <name val="ＭＳ 明朝"/>
      <family val="1"/>
      <charset val="128"/>
    </font>
    <font>
      <b/>
      <sz val="13"/>
      <color indexed="56"/>
      <name val="ＭＳ 明朝"/>
      <family val="1"/>
      <charset val="128"/>
    </font>
    <font>
      <b/>
      <sz val="11"/>
      <color indexed="56"/>
      <name val="ＭＳ 明朝"/>
      <family val="1"/>
      <charset val="128"/>
    </font>
    <font>
      <b/>
      <sz val="11"/>
      <color indexed="8"/>
      <name val="ＭＳ 明朝"/>
      <family val="1"/>
      <charset val="128"/>
    </font>
    <font>
      <b/>
      <sz val="11"/>
      <color indexed="63"/>
      <name val="ＭＳ 明朝"/>
      <family val="1"/>
      <charset val="128"/>
    </font>
    <font>
      <i/>
      <sz val="11"/>
      <color indexed="23"/>
      <name val="ＭＳ 明朝"/>
      <family val="1"/>
      <charset val="128"/>
    </font>
    <font>
      <sz val="11"/>
      <color indexed="62"/>
      <name val="ＭＳ 明朝"/>
      <family val="1"/>
      <charset val="128"/>
    </font>
    <font>
      <sz val="11"/>
      <color indexed="17"/>
      <name val="ＭＳ 明朝"/>
      <family val="1"/>
      <charset val="128"/>
    </font>
    <font>
      <sz val="6"/>
      <name val="ＭＳ Ｐゴシック"/>
      <family val="2"/>
      <charset val="128"/>
      <scheme val="minor"/>
    </font>
    <font>
      <b/>
      <sz val="12"/>
      <color indexed="81"/>
      <name val="ＭＳ Ｐゴシック"/>
      <family val="3"/>
      <charset val="128"/>
    </font>
    <font>
      <sz val="10"/>
      <color theme="0"/>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u/>
      <sz val="11"/>
      <color theme="1"/>
      <name val="ＭＳ Ｐゴシック"/>
      <family val="3"/>
      <charset val="128"/>
      <scheme val="minor"/>
    </font>
    <font>
      <sz val="16"/>
      <color theme="1"/>
      <name val="ＭＳ Ｐゴシック"/>
      <family val="3"/>
      <charset val="128"/>
      <scheme val="minor"/>
    </font>
    <font>
      <sz val="14"/>
      <name val="ＭＳ Ｐゴシック"/>
      <family val="3"/>
      <charset val="128"/>
      <scheme val="minor"/>
    </font>
    <font>
      <sz val="1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9"/>
      <color theme="1"/>
      <name val="ＭＳ Ｐゴシック"/>
      <family val="3"/>
      <charset val="128"/>
      <scheme val="minor"/>
    </font>
    <font>
      <sz val="11"/>
      <color theme="0" tint="-0.14999847407452621"/>
      <name val="ＭＳ Ｐゴシック"/>
      <family val="3"/>
      <charset val="128"/>
      <scheme val="minor"/>
    </font>
    <font>
      <sz val="20"/>
      <name val="ＭＳ Ｐゴシック"/>
      <family val="3"/>
      <charset val="128"/>
      <scheme val="minor"/>
    </font>
    <font>
      <sz val="24"/>
      <color theme="1"/>
      <name val="ＭＳ Ｐゴシック"/>
      <family val="3"/>
      <charset val="128"/>
      <scheme val="minor"/>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C000"/>
        <bgColor indexed="64"/>
      </patternFill>
    </fill>
    <fill>
      <patternFill patternType="solid">
        <fgColor rgb="FF92D050"/>
        <bgColor indexed="64"/>
      </patternFill>
    </fill>
    <fill>
      <patternFill patternType="solid">
        <fgColor rgb="FFC0000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s>
  <cellStyleXfs count="45">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4"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2" fillId="0" borderId="0" applyFon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0" fillId="4" borderId="0" applyNumberFormat="0" applyBorder="0" applyAlignment="0" applyProtection="0">
      <alignment vertical="center"/>
    </xf>
  </cellStyleXfs>
  <cellXfs count="205">
    <xf numFmtId="0" fontId="0" fillId="0" borderId="0" xfId="0">
      <alignment vertical="center"/>
    </xf>
    <xf numFmtId="0" fontId="23" fillId="26" borderId="10" xfId="0" applyFont="1" applyFill="1" applyBorder="1" applyAlignment="1">
      <alignment horizontal="center" vertical="center"/>
    </xf>
    <xf numFmtId="0" fontId="24" fillId="24" borderId="10" xfId="0" applyFont="1" applyFill="1" applyBorder="1" applyAlignment="1">
      <alignment horizontal="center" vertical="center"/>
    </xf>
    <xf numFmtId="0" fontId="24" fillId="28" borderId="10" xfId="0" applyFont="1" applyFill="1" applyBorder="1" applyAlignment="1">
      <alignment horizontal="center" vertical="center"/>
    </xf>
    <xf numFmtId="0" fontId="24" fillId="25" borderId="10" xfId="0" applyFont="1" applyFill="1" applyBorder="1" applyAlignment="1">
      <alignment horizontal="center" vertical="center"/>
    </xf>
    <xf numFmtId="0" fontId="25" fillId="0" borderId="0" xfId="0" applyFont="1">
      <alignment vertical="center"/>
    </xf>
    <xf numFmtId="185" fontId="24"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25" fillId="0" borderId="0" xfId="0" applyFont="1" applyAlignment="1">
      <alignment horizontal="left" vertical="center"/>
    </xf>
    <xf numFmtId="0" fontId="25" fillId="0" borderId="0" xfId="0" applyFont="1" applyAlignment="1">
      <alignment horizontal="center" vertical="center"/>
    </xf>
    <xf numFmtId="0" fontId="28" fillId="0" borderId="0" xfId="2" applyFont="1">
      <alignment vertical="center"/>
    </xf>
    <xf numFmtId="0" fontId="28" fillId="0" borderId="0" xfId="2" applyFont="1" applyAlignment="1">
      <alignment horizontal="center" vertical="center"/>
    </xf>
    <xf numFmtId="0" fontId="25" fillId="0" borderId="13" xfId="0" applyFont="1" applyBorder="1">
      <alignment vertical="center"/>
    </xf>
    <xf numFmtId="0" fontId="25" fillId="0" borderId="17" xfId="0" applyFont="1" applyBorder="1">
      <alignment vertical="center"/>
    </xf>
    <xf numFmtId="0" fontId="25" fillId="0" borderId="11" xfId="0" applyFont="1" applyBorder="1">
      <alignment vertical="center"/>
    </xf>
    <xf numFmtId="0" fontId="25" fillId="0" borderId="18" xfId="0" applyFont="1" applyBorder="1">
      <alignment vertical="center"/>
    </xf>
    <xf numFmtId="0" fontId="25" fillId="0" borderId="14" xfId="0" applyFont="1" applyBorder="1">
      <alignment vertical="center"/>
    </xf>
    <xf numFmtId="0" fontId="25" fillId="0" borderId="16" xfId="0" applyFont="1" applyBorder="1">
      <alignment vertical="center"/>
    </xf>
    <xf numFmtId="14" fontId="25" fillId="0" borderId="0" xfId="0" applyNumberFormat="1" applyFont="1">
      <alignment vertical="center"/>
    </xf>
    <xf numFmtId="182" fontId="25" fillId="0" borderId="0" xfId="0" applyNumberFormat="1" applyFont="1">
      <alignment vertical="center"/>
    </xf>
    <xf numFmtId="181" fontId="25" fillId="0" borderId="0" xfId="0" applyNumberFormat="1" applyFont="1" applyAlignment="1">
      <alignment horizontal="center" vertical="center"/>
    </xf>
    <xf numFmtId="0" fontId="25" fillId="0" borderId="15" xfId="0" applyFont="1" applyBorder="1">
      <alignment vertical="center"/>
    </xf>
    <xf numFmtId="178" fontId="25" fillId="0" borderId="0" xfId="0" applyNumberFormat="1" applyFont="1" applyAlignment="1">
      <alignment horizontal="center" vertical="center"/>
    </xf>
    <xf numFmtId="179" fontId="25" fillId="0" borderId="0" xfId="1" applyNumberFormat="1" applyFont="1" applyBorder="1" applyAlignment="1">
      <alignment vertical="center"/>
    </xf>
    <xf numFmtId="180" fontId="25" fillId="0" borderId="0" xfId="1" applyNumberFormat="1" applyFont="1" applyBorder="1" applyAlignment="1">
      <alignment vertical="center"/>
    </xf>
    <xf numFmtId="183" fontId="33" fillId="29" borderId="0" xfId="0" applyNumberFormat="1" applyFont="1" applyFill="1">
      <alignment vertical="center"/>
    </xf>
    <xf numFmtId="0" fontId="25" fillId="0" borderId="12" xfId="0" applyFont="1" applyBorder="1">
      <alignment vertical="center"/>
    </xf>
    <xf numFmtId="184" fontId="35" fillId="0" borderId="11" xfId="0" applyNumberFormat="1" applyFont="1" applyBorder="1">
      <alignment vertical="center"/>
    </xf>
    <xf numFmtId="184" fontId="35" fillId="0" borderId="0" xfId="0" applyNumberFormat="1" applyFont="1">
      <alignment vertical="center"/>
    </xf>
    <xf numFmtId="176" fontId="25" fillId="0" borderId="0" xfId="0" applyNumberFormat="1" applyFont="1">
      <alignment vertical="center"/>
    </xf>
    <xf numFmtId="0" fontId="25" fillId="0" borderId="25" xfId="0" applyFont="1" applyBorder="1">
      <alignment vertical="center"/>
    </xf>
    <xf numFmtId="0" fontId="25" fillId="0" borderId="27" xfId="0" applyFont="1" applyBorder="1">
      <alignment vertical="center"/>
    </xf>
    <xf numFmtId="185" fontId="24" fillId="30" borderId="10" xfId="0" applyNumberFormat="1" applyFont="1" applyFill="1" applyBorder="1" applyAlignment="1">
      <alignment horizontal="center" vertical="center"/>
    </xf>
    <xf numFmtId="0" fontId="24" fillId="30" borderId="10" xfId="0" applyFont="1" applyFill="1" applyBorder="1" applyAlignment="1">
      <alignment horizontal="center" vertical="center"/>
    </xf>
    <xf numFmtId="0" fontId="31" fillId="0" borderId="26" xfId="0" applyFont="1" applyBorder="1" applyAlignment="1">
      <alignment horizontal="distributed" vertical="center"/>
    </xf>
    <xf numFmtId="0" fontId="31" fillId="0" borderId="0" xfId="0" applyFont="1" applyAlignment="1">
      <alignment horizontal="distributed" vertical="center"/>
    </xf>
    <xf numFmtId="0" fontId="31" fillId="0" borderId="15" xfId="0" applyFont="1" applyBorder="1" applyAlignment="1">
      <alignment horizontal="distributed" vertical="center"/>
    </xf>
    <xf numFmtId="0" fontId="31" fillId="0" borderId="25" xfId="0" applyFont="1" applyBorder="1" applyAlignment="1" applyProtection="1">
      <alignment horizontal="center" vertical="center"/>
      <protection locked="0"/>
    </xf>
    <xf numFmtId="0" fontId="31" fillId="0" borderId="26" xfId="0" applyFont="1" applyBorder="1" applyAlignment="1" applyProtection="1">
      <alignment horizontal="center" vertical="center"/>
      <protection locked="0"/>
    </xf>
    <xf numFmtId="0" fontId="31" fillId="0" borderId="27" xfId="0" applyFont="1" applyBorder="1" applyAlignment="1" applyProtection="1">
      <alignment horizontal="center" vertical="center"/>
      <protection locked="0"/>
    </xf>
    <xf numFmtId="0" fontId="31" fillId="0" borderId="11" xfId="0" applyFont="1" applyBorder="1" applyAlignment="1" applyProtection="1">
      <alignment horizontal="center" vertical="center"/>
      <protection locked="0"/>
    </xf>
    <xf numFmtId="0" fontId="31" fillId="0" borderId="0" xfId="0" applyFont="1" applyAlignment="1" applyProtection="1">
      <alignment horizontal="center" vertical="center"/>
      <protection locked="0"/>
    </xf>
    <xf numFmtId="0" fontId="31" fillId="0" borderId="18" xfId="0" applyFont="1" applyBorder="1" applyAlignment="1" applyProtection="1">
      <alignment horizontal="center" vertical="center"/>
      <protection locked="0"/>
    </xf>
    <xf numFmtId="0" fontId="31" fillId="0" borderId="14"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31" fillId="0" borderId="16" xfId="0" applyFont="1" applyBorder="1" applyAlignment="1" applyProtection="1">
      <alignment horizontal="center" vertical="center"/>
      <protection locked="0"/>
    </xf>
    <xf numFmtId="0" fontId="31" fillId="0" borderId="12" xfId="0" applyFont="1" applyBorder="1" applyAlignment="1">
      <alignment horizontal="distributed" vertical="center"/>
    </xf>
    <xf numFmtId="0" fontId="31" fillId="0" borderId="13" xfId="0" applyFont="1" applyBorder="1" applyAlignment="1" applyProtection="1">
      <alignment horizontal="center" vertical="center"/>
      <protection locked="0"/>
    </xf>
    <xf numFmtId="0" fontId="31" fillId="0" borderId="12" xfId="0" applyFont="1" applyBorder="1" applyAlignment="1" applyProtection="1">
      <alignment horizontal="center" vertical="center"/>
      <protection locked="0"/>
    </xf>
    <xf numFmtId="0" fontId="31" fillId="0" borderId="17" xfId="0" applyFont="1" applyBorder="1" applyAlignment="1" applyProtection="1">
      <alignment horizontal="center" vertical="center"/>
      <protection locked="0"/>
    </xf>
    <xf numFmtId="49" fontId="27" fillId="0" borderId="13" xfId="0" applyNumberFormat="1" applyFont="1" applyBorder="1" applyAlignment="1" applyProtection="1">
      <alignment horizontal="center" vertical="center"/>
      <protection locked="0"/>
    </xf>
    <xf numFmtId="49" fontId="27" fillId="0" borderId="12" xfId="0" applyNumberFormat="1" applyFont="1" applyBorder="1" applyAlignment="1" applyProtection="1">
      <alignment horizontal="center" vertical="center"/>
      <protection locked="0"/>
    </xf>
    <xf numFmtId="49" fontId="27" fillId="0" borderId="17" xfId="0" applyNumberFormat="1" applyFont="1" applyBorder="1" applyAlignment="1" applyProtection="1">
      <alignment horizontal="center" vertical="center"/>
      <protection locked="0"/>
    </xf>
    <xf numFmtId="49" fontId="27" fillId="0" borderId="11" xfId="0" applyNumberFormat="1" applyFont="1" applyBorder="1" applyAlignment="1" applyProtection="1">
      <alignment horizontal="center" vertical="center"/>
      <protection locked="0"/>
    </xf>
    <xf numFmtId="49" fontId="27" fillId="0" borderId="0" xfId="0" applyNumberFormat="1" applyFont="1" applyAlignment="1" applyProtection="1">
      <alignment horizontal="center" vertical="center"/>
      <protection locked="0"/>
    </xf>
    <xf numFmtId="49" fontId="27" fillId="0" borderId="18" xfId="0" applyNumberFormat="1" applyFont="1" applyBorder="1" applyAlignment="1" applyProtection="1">
      <alignment horizontal="center" vertical="center"/>
      <protection locked="0"/>
    </xf>
    <xf numFmtId="49" fontId="27" fillId="0" borderId="14" xfId="0" applyNumberFormat="1" applyFont="1" applyBorder="1" applyAlignment="1" applyProtection="1">
      <alignment horizontal="center" vertical="center"/>
      <protection locked="0"/>
    </xf>
    <xf numFmtId="49" fontId="27" fillId="0" borderId="15" xfId="0" applyNumberFormat="1" applyFont="1" applyBorder="1" applyAlignment="1" applyProtection="1">
      <alignment horizontal="center" vertical="center"/>
      <protection locked="0"/>
    </xf>
    <xf numFmtId="49" fontId="27" fillId="0" borderId="16" xfId="0" applyNumberFormat="1" applyFont="1" applyBorder="1" applyAlignment="1" applyProtection="1">
      <alignment horizontal="center" vertical="center"/>
      <protection locked="0"/>
    </xf>
    <xf numFmtId="0" fontId="30" fillId="0" borderId="12" xfId="0" applyFont="1" applyBorder="1" applyAlignment="1">
      <alignment horizontal="distributed" vertical="center"/>
    </xf>
    <xf numFmtId="0" fontId="30" fillId="0" borderId="28" xfId="0" applyFont="1" applyBorder="1" applyAlignment="1">
      <alignment horizontal="distributed" vertical="center"/>
    </xf>
    <xf numFmtId="0" fontId="31" fillId="0" borderId="29" xfId="0" applyFont="1" applyBorder="1" applyAlignment="1" applyProtection="1">
      <alignment horizontal="center" vertical="center"/>
      <protection locked="0"/>
    </xf>
    <xf numFmtId="0" fontId="31" fillId="0" borderId="28" xfId="0" applyFont="1" applyBorder="1" applyAlignment="1" applyProtection="1">
      <alignment horizontal="center" vertical="center"/>
      <protection locked="0"/>
    </xf>
    <xf numFmtId="0" fontId="31" fillId="0" borderId="30" xfId="0" applyFont="1" applyBorder="1" applyAlignment="1" applyProtection="1">
      <alignment horizontal="center" vertical="center"/>
      <protection locked="0"/>
    </xf>
    <xf numFmtId="0" fontId="25" fillId="0" borderId="13" xfId="0" applyFont="1" applyBorder="1" applyAlignment="1" applyProtection="1">
      <alignment horizontal="center" vertical="center"/>
      <protection locked="0"/>
    </xf>
    <xf numFmtId="0" fontId="25" fillId="0" borderId="12" xfId="0" applyFont="1" applyBorder="1" applyAlignment="1" applyProtection="1">
      <alignment horizontal="center" vertical="center"/>
      <protection locked="0"/>
    </xf>
    <xf numFmtId="0" fontId="25" fillId="0" borderId="17" xfId="0" applyFont="1" applyBorder="1" applyAlignment="1" applyProtection="1">
      <alignment horizontal="center" vertical="center"/>
      <protection locked="0"/>
    </xf>
    <xf numFmtId="0" fontId="25" fillId="0" borderId="11" xfId="0"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25" fillId="0" borderId="18" xfId="0" applyFont="1" applyBorder="1" applyAlignment="1" applyProtection="1">
      <alignment horizontal="center" vertical="center"/>
      <protection locked="0"/>
    </xf>
    <xf numFmtId="0" fontId="25" fillId="0" borderId="14" xfId="0" applyFont="1" applyBorder="1" applyAlignment="1" applyProtection="1">
      <alignment horizontal="center" vertical="center"/>
      <protection locked="0"/>
    </xf>
    <xf numFmtId="0" fontId="25" fillId="0" borderId="15"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31" fillId="0" borderId="12" xfId="0" applyFont="1" applyBorder="1" applyAlignment="1">
      <alignment horizontal="distributed" vertical="distributed"/>
    </xf>
    <xf numFmtId="0" fontId="31" fillId="0" borderId="0" xfId="0" applyFont="1" applyAlignment="1">
      <alignment horizontal="distributed" vertical="distributed"/>
    </xf>
    <xf numFmtId="0" fontId="31" fillId="0" borderId="15" xfId="0" applyFont="1" applyBorder="1" applyAlignment="1">
      <alignment horizontal="distributed" vertical="distributed"/>
    </xf>
    <xf numFmtId="0" fontId="34" fillId="0" borderId="0" xfId="0" applyFont="1" applyAlignment="1">
      <alignment horizontal="center" vertical="center"/>
    </xf>
    <xf numFmtId="0" fontId="31" fillId="0" borderId="0" xfId="0" applyFont="1" applyAlignment="1">
      <alignment horizontal="center" vertical="center"/>
    </xf>
    <xf numFmtId="184" fontId="35" fillId="0" borderId="13" xfId="0" applyNumberFormat="1" applyFont="1" applyBorder="1" applyAlignment="1">
      <alignment horizontal="center" vertical="center"/>
    </xf>
    <xf numFmtId="184" fontId="35" fillId="0" borderId="12" xfId="0" applyNumberFormat="1" applyFont="1" applyBorder="1" applyAlignment="1">
      <alignment horizontal="center" vertical="center"/>
    </xf>
    <xf numFmtId="184" fontId="35" fillId="0" borderId="11" xfId="0" applyNumberFormat="1" applyFont="1" applyBorder="1" applyAlignment="1">
      <alignment horizontal="center" vertical="center"/>
    </xf>
    <xf numFmtId="184" fontId="35" fillId="0" borderId="0" xfId="0" applyNumberFormat="1" applyFont="1" applyAlignment="1">
      <alignment horizontal="center" vertical="center"/>
    </xf>
    <xf numFmtId="184" fontId="35" fillId="0" borderId="14" xfId="0" applyNumberFormat="1" applyFont="1" applyBorder="1" applyAlignment="1">
      <alignment horizontal="center" vertical="center"/>
    </xf>
    <xf numFmtId="184" fontId="35" fillId="0" borderId="15" xfId="0" applyNumberFormat="1" applyFont="1" applyBorder="1" applyAlignment="1">
      <alignment horizontal="center" vertical="center"/>
    </xf>
    <xf numFmtId="0" fontId="30" fillId="0" borderId="0" xfId="0" applyFont="1" applyAlignment="1">
      <alignment horizontal="left" vertical="center"/>
    </xf>
    <xf numFmtId="0" fontId="31" fillId="0" borderId="0" xfId="0" applyFont="1">
      <alignment vertical="center"/>
    </xf>
    <xf numFmtId="176" fontId="31" fillId="0" borderId="0" xfId="0" applyNumberFormat="1" applyFont="1" applyAlignment="1" applyProtection="1">
      <alignment horizontal="distributed" vertical="center"/>
      <protection locked="0"/>
    </xf>
    <xf numFmtId="0" fontId="25" fillId="27" borderId="10" xfId="0" applyFont="1" applyFill="1" applyBorder="1" applyAlignment="1">
      <alignment horizontal="center" vertical="center"/>
    </xf>
    <xf numFmtId="180" fontId="25" fillId="0" borderId="14" xfId="1" applyNumberFormat="1" applyFont="1" applyBorder="1" applyAlignment="1">
      <alignment horizontal="right" vertical="center"/>
    </xf>
    <xf numFmtId="180" fontId="25" fillId="0" borderId="15" xfId="1" applyNumberFormat="1" applyFont="1" applyBorder="1" applyAlignment="1">
      <alignment horizontal="right" vertical="center"/>
    </xf>
    <xf numFmtId="180" fontId="25" fillId="0" borderId="16" xfId="1" applyNumberFormat="1" applyFont="1" applyBorder="1" applyAlignment="1">
      <alignment horizontal="right" vertical="center"/>
    </xf>
    <xf numFmtId="186" fontId="25" fillId="0" borderId="19" xfId="1" applyNumberFormat="1" applyFont="1" applyBorder="1" applyAlignment="1">
      <alignment horizontal="right" vertical="center"/>
    </xf>
    <xf numFmtId="186" fontId="25" fillId="0" borderId="20" xfId="1" applyNumberFormat="1" applyFont="1" applyBorder="1" applyAlignment="1">
      <alignment horizontal="right" vertical="center"/>
    </xf>
    <xf numFmtId="186" fontId="25" fillId="0" borderId="21" xfId="1" applyNumberFormat="1" applyFont="1" applyBorder="1" applyAlignment="1">
      <alignment horizontal="right" vertical="center"/>
    </xf>
    <xf numFmtId="0" fontId="29" fillId="24" borderId="10" xfId="2" applyFont="1" applyFill="1" applyBorder="1" applyAlignment="1">
      <alignment horizontal="center" vertical="center" wrapText="1"/>
    </xf>
    <xf numFmtId="0" fontId="29" fillId="24" borderId="10" xfId="2" applyFont="1" applyFill="1" applyBorder="1" applyAlignment="1">
      <alignment horizontal="center" vertical="center"/>
    </xf>
    <xf numFmtId="0" fontId="28" fillId="0" borderId="10" xfId="2" applyFont="1" applyBorder="1" applyAlignment="1" applyProtection="1">
      <alignment horizontal="center" vertical="center"/>
      <protection locked="0"/>
    </xf>
    <xf numFmtId="0" fontId="25" fillId="0" borderId="10" xfId="0" applyFont="1" applyBorder="1" applyAlignment="1" applyProtection="1">
      <alignment horizontal="center" vertical="center"/>
      <protection locked="0"/>
    </xf>
    <xf numFmtId="38" fontId="31" fillId="0" borderId="10" xfId="1" applyFont="1" applyBorder="1" applyAlignment="1" applyProtection="1">
      <alignment horizontal="right" vertical="center"/>
      <protection locked="0"/>
    </xf>
    <xf numFmtId="38" fontId="31" fillId="0" borderId="10" xfId="1" applyFont="1" applyBorder="1" applyAlignment="1">
      <alignment horizontal="right" vertical="center"/>
    </xf>
    <xf numFmtId="177" fontId="25" fillId="0" borderId="10" xfId="0" applyNumberFormat="1" applyFont="1" applyBorder="1" applyAlignment="1" applyProtection="1">
      <alignment horizontal="center" vertical="center"/>
      <protection locked="0"/>
    </xf>
    <xf numFmtId="179" fontId="25" fillId="0" borderId="19" xfId="1" applyNumberFormat="1" applyFont="1" applyFill="1" applyBorder="1" applyAlignment="1">
      <alignment vertical="center"/>
    </xf>
    <xf numFmtId="179" fontId="25" fillId="0" borderId="20" xfId="1" applyNumberFormat="1" applyFont="1" applyFill="1" applyBorder="1" applyAlignment="1">
      <alignment vertical="center"/>
    </xf>
    <xf numFmtId="179" fontId="25" fillId="0" borderId="21" xfId="1" applyNumberFormat="1" applyFont="1" applyFill="1" applyBorder="1" applyAlignment="1">
      <alignment vertical="center"/>
    </xf>
    <xf numFmtId="0" fontId="27" fillId="0" borderId="0" xfId="0" applyFont="1" applyAlignment="1">
      <alignment horizontal="center" vertical="center"/>
    </xf>
    <xf numFmtId="0" fontId="25" fillId="0" borderId="10" xfId="0" applyFont="1" applyBorder="1" applyAlignment="1">
      <alignment horizontal="center" vertical="center"/>
    </xf>
    <xf numFmtId="0" fontId="27" fillId="0" borderId="10" xfId="0" applyFont="1" applyBorder="1" applyAlignment="1">
      <alignment horizontal="center" vertical="center"/>
    </xf>
    <xf numFmtId="180" fontId="25" fillId="0" borderId="22" xfId="1" applyNumberFormat="1" applyFont="1" applyBorder="1" applyAlignment="1">
      <alignment vertical="center"/>
    </xf>
    <xf numFmtId="180" fontId="25" fillId="0" borderId="23" xfId="1" applyNumberFormat="1" applyFont="1" applyBorder="1" applyAlignment="1">
      <alignment vertical="center"/>
    </xf>
    <xf numFmtId="180" fontId="25" fillId="0" borderId="24" xfId="1" applyNumberFormat="1" applyFont="1" applyBorder="1" applyAlignment="1">
      <alignment vertical="center"/>
    </xf>
    <xf numFmtId="180" fontId="25" fillId="0" borderId="13" xfId="1" applyNumberFormat="1" applyFont="1" applyBorder="1" applyAlignment="1">
      <alignment horizontal="right" vertical="center"/>
    </xf>
    <xf numFmtId="180" fontId="25" fillId="0" borderId="12" xfId="1" applyNumberFormat="1" applyFont="1" applyBorder="1" applyAlignment="1">
      <alignment horizontal="right" vertical="center"/>
    </xf>
    <xf numFmtId="180" fontId="25" fillId="0" borderId="17" xfId="1" applyNumberFormat="1" applyFont="1" applyBorder="1" applyAlignment="1">
      <alignment horizontal="right" vertical="center"/>
    </xf>
    <xf numFmtId="0" fontId="30" fillId="0" borderId="13" xfId="0" applyFont="1" applyBorder="1" applyAlignment="1">
      <alignment horizontal="center" vertical="center"/>
    </xf>
    <xf numFmtId="0" fontId="30" fillId="0" borderId="12" xfId="0" applyFont="1" applyBorder="1" applyAlignment="1">
      <alignment horizontal="center" vertical="center"/>
    </xf>
    <xf numFmtId="0" fontId="30" fillId="0" borderId="17" xfId="0" applyFont="1" applyBorder="1" applyAlignment="1">
      <alignment horizontal="center" vertical="center"/>
    </xf>
    <xf numFmtId="0" fontId="30" fillId="0" borderId="14" xfId="0" applyFont="1" applyBorder="1" applyAlignment="1">
      <alignment horizontal="center" vertical="center"/>
    </xf>
    <xf numFmtId="0" fontId="30" fillId="0" borderId="15" xfId="0" applyFont="1" applyBorder="1" applyAlignment="1">
      <alignment horizontal="center" vertical="center"/>
    </xf>
    <xf numFmtId="0" fontId="30" fillId="0" borderId="16" xfId="0" applyFont="1" applyBorder="1" applyAlignment="1">
      <alignment horizontal="center" vertical="center"/>
    </xf>
    <xf numFmtId="183" fontId="30" fillId="0" borderId="13" xfId="1" applyNumberFormat="1" applyFont="1" applyBorder="1" applyAlignment="1">
      <alignment horizontal="right" vertical="center"/>
    </xf>
    <xf numFmtId="183" fontId="30" fillId="0" borderId="12" xfId="1" applyNumberFormat="1" applyFont="1" applyBorder="1" applyAlignment="1">
      <alignment horizontal="right" vertical="center"/>
    </xf>
    <xf numFmtId="183" fontId="30" fillId="0" borderId="17" xfId="1" applyNumberFormat="1" applyFont="1" applyBorder="1" applyAlignment="1">
      <alignment horizontal="right" vertical="center"/>
    </xf>
    <xf numFmtId="183" fontId="30" fillId="0" borderId="14" xfId="1" applyNumberFormat="1" applyFont="1" applyBorder="1" applyAlignment="1">
      <alignment horizontal="right" vertical="center"/>
    </xf>
    <xf numFmtId="183" fontId="30" fillId="0" borderId="15" xfId="1" applyNumberFormat="1" applyFont="1" applyBorder="1" applyAlignment="1">
      <alignment horizontal="right" vertical="center"/>
    </xf>
    <xf numFmtId="183" fontId="30" fillId="0" borderId="16" xfId="1" applyNumberFormat="1" applyFont="1" applyBorder="1" applyAlignment="1">
      <alignment horizontal="right" vertical="center"/>
    </xf>
    <xf numFmtId="0" fontId="31" fillId="0" borderId="13" xfId="0" applyFont="1" applyBorder="1" applyAlignment="1" applyProtection="1">
      <alignment horizontal="center" vertical="center" shrinkToFit="1"/>
      <protection locked="0"/>
    </xf>
    <xf numFmtId="0" fontId="31" fillId="0" borderId="12" xfId="0" applyFont="1" applyBorder="1" applyAlignment="1" applyProtection="1">
      <alignment horizontal="center" vertical="center" shrinkToFit="1"/>
      <protection locked="0"/>
    </xf>
    <xf numFmtId="0" fontId="31" fillId="0" borderId="17" xfId="0" applyFont="1" applyBorder="1" applyAlignment="1" applyProtection="1">
      <alignment horizontal="center" vertical="center" shrinkToFit="1"/>
      <protection locked="0"/>
    </xf>
    <xf numFmtId="0" fontId="31" fillId="0" borderId="11" xfId="0" applyFont="1" applyBorder="1" applyAlignment="1" applyProtection="1">
      <alignment horizontal="center" vertical="center" shrinkToFit="1"/>
      <protection locked="0"/>
    </xf>
    <xf numFmtId="0" fontId="31" fillId="0" borderId="0" xfId="0" applyFont="1" applyAlignment="1" applyProtection="1">
      <alignment horizontal="center" vertical="center" shrinkToFit="1"/>
      <protection locked="0"/>
    </xf>
    <xf numFmtId="0" fontId="31" fillId="0" borderId="18" xfId="0" applyFont="1" applyBorder="1" applyAlignment="1" applyProtection="1">
      <alignment horizontal="center" vertical="center" shrinkToFit="1"/>
      <protection locked="0"/>
    </xf>
    <xf numFmtId="0" fontId="31" fillId="0" borderId="14" xfId="0" applyFont="1" applyBorder="1" applyAlignment="1" applyProtection="1">
      <alignment horizontal="center" vertical="center" shrinkToFit="1"/>
      <protection locked="0"/>
    </xf>
    <xf numFmtId="0" fontId="31" fillId="0" borderId="15" xfId="0" applyFont="1" applyBorder="1" applyAlignment="1" applyProtection="1">
      <alignment horizontal="center" vertical="center" shrinkToFit="1"/>
      <protection locked="0"/>
    </xf>
    <xf numFmtId="0" fontId="31" fillId="0" borderId="16" xfId="0" applyFont="1" applyBorder="1" applyAlignment="1" applyProtection="1">
      <alignment horizontal="center" vertical="center" shrinkToFit="1"/>
      <protection locked="0"/>
    </xf>
    <xf numFmtId="0" fontId="25" fillId="0" borderId="13" xfId="0" applyFont="1" applyBorder="1" applyAlignment="1">
      <alignment horizontal="center" vertical="center"/>
    </xf>
    <xf numFmtId="0" fontId="25" fillId="0" borderId="12" xfId="0" applyFont="1" applyBorder="1" applyAlignment="1">
      <alignment horizontal="center" vertical="center"/>
    </xf>
    <xf numFmtId="0" fontId="25" fillId="0" borderId="17" xfId="0" applyFont="1" applyBorder="1" applyAlignment="1">
      <alignment horizontal="center" vertical="center"/>
    </xf>
    <xf numFmtId="0" fontId="25" fillId="0" borderId="11" xfId="0" applyFont="1" applyBorder="1" applyAlignment="1">
      <alignment horizontal="center" vertical="center"/>
    </xf>
    <xf numFmtId="0" fontId="25" fillId="0" borderId="0" xfId="0" applyFont="1" applyAlignment="1">
      <alignment horizontal="center" vertical="center"/>
    </xf>
    <xf numFmtId="0" fontId="25" fillId="0" borderId="18" xfId="0" applyFont="1" applyBorder="1" applyAlignment="1">
      <alignment horizontal="center" vertical="center"/>
    </xf>
    <xf numFmtId="0" fontId="25" fillId="0" borderId="14" xfId="0" applyFont="1" applyBorder="1" applyAlignment="1">
      <alignment horizontal="center" vertical="center"/>
    </xf>
    <xf numFmtId="0" fontId="25" fillId="0" borderId="15" xfId="0" applyFont="1" applyBorder="1" applyAlignment="1">
      <alignment horizontal="center" vertical="center"/>
    </xf>
    <xf numFmtId="0" fontId="25" fillId="0" borderId="16" xfId="0" applyFont="1" applyBorder="1" applyAlignment="1">
      <alignment horizontal="center" vertical="center"/>
    </xf>
    <xf numFmtId="182" fontId="25" fillId="0" borderId="13" xfId="0" applyNumberFormat="1" applyFont="1" applyBorder="1" applyAlignment="1">
      <alignment horizontal="center" vertical="center"/>
    </xf>
    <xf numFmtId="182" fontId="25" fillId="0" borderId="12" xfId="0" applyNumberFormat="1" applyFont="1" applyBorder="1" applyAlignment="1">
      <alignment horizontal="center" vertical="center"/>
    </xf>
    <xf numFmtId="182" fontId="25" fillId="0" borderId="17" xfId="0" applyNumberFormat="1" applyFont="1" applyBorder="1" applyAlignment="1">
      <alignment horizontal="center" vertical="center"/>
    </xf>
    <xf numFmtId="179" fontId="25" fillId="0" borderId="11" xfId="0" applyNumberFormat="1" applyFont="1" applyBorder="1" applyAlignment="1">
      <alignment horizontal="center" vertical="center"/>
    </xf>
    <xf numFmtId="179" fontId="25" fillId="0" borderId="0" xfId="0" applyNumberFormat="1" applyFont="1" applyAlignment="1">
      <alignment horizontal="center" vertical="center"/>
    </xf>
    <xf numFmtId="179" fontId="25" fillId="0" borderId="18" xfId="0" applyNumberFormat="1" applyFont="1" applyBorder="1" applyAlignment="1">
      <alignment horizontal="center" vertical="center"/>
    </xf>
    <xf numFmtId="181" fontId="25" fillId="0" borderId="13" xfId="0" applyNumberFormat="1" applyFont="1" applyBorder="1" applyAlignment="1">
      <alignment horizontal="center" vertical="center"/>
    </xf>
    <xf numFmtId="181" fontId="25" fillId="0" borderId="12" xfId="0" applyNumberFormat="1" applyFont="1" applyBorder="1" applyAlignment="1">
      <alignment horizontal="center" vertical="center"/>
    </xf>
    <xf numFmtId="181" fontId="25" fillId="0" borderId="17" xfId="0" applyNumberFormat="1" applyFont="1" applyBorder="1" applyAlignment="1">
      <alignment horizontal="center" vertical="center"/>
    </xf>
    <xf numFmtId="181" fontId="25" fillId="0" borderId="11" xfId="0" applyNumberFormat="1" applyFont="1" applyBorder="1" applyAlignment="1">
      <alignment horizontal="center" vertical="center"/>
    </xf>
    <xf numFmtId="181" fontId="25" fillId="0" borderId="0" xfId="0" applyNumberFormat="1" applyFont="1" applyAlignment="1">
      <alignment horizontal="center" vertical="center"/>
    </xf>
    <xf numFmtId="181" fontId="25" fillId="0" borderId="18" xfId="0" applyNumberFormat="1" applyFont="1" applyBorder="1" applyAlignment="1">
      <alignment horizontal="center" vertical="center"/>
    </xf>
    <xf numFmtId="181" fontId="25" fillId="0" borderId="14" xfId="0" applyNumberFormat="1" applyFont="1" applyBorder="1" applyAlignment="1">
      <alignment horizontal="center" vertical="center"/>
    </xf>
    <xf numFmtId="181" fontId="25" fillId="0" borderId="15" xfId="0" applyNumberFormat="1" applyFont="1" applyBorder="1" applyAlignment="1">
      <alignment horizontal="center" vertical="center"/>
    </xf>
    <xf numFmtId="181" fontId="25" fillId="0" borderId="16" xfId="0" applyNumberFormat="1" applyFont="1" applyBorder="1" applyAlignment="1">
      <alignment horizontal="center" vertical="center"/>
    </xf>
    <xf numFmtId="178" fontId="25" fillId="0" borderId="14" xfId="0" applyNumberFormat="1" applyFont="1" applyBorder="1" applyAlignment="1">
      <alignment horizontal="center" vertical="center"/>
    </xf>
    <xf numFmtId="178" fontId="25" fillId="0" borderId="15" xfId="0" applyNumberFormat="1" applyFont="1" applyBorder="1" applyAlignment="1">
      <alignment horizontal="center" vertical="center"/>
    </xf>
    <xf numFmtId="178" fontId="25" fillId="0" borderId="16" xfId="0" applyNumberFormat="1" applyFont="1" applyBorder="1" applyAlignment="1">
      <alignment horizontal="center" vertical="center"/>
    </xf>
    <xf numFmtId="0" fontId="30" fillId="0" borderId="0" xfId="0" applyFont="1" applyAlignment="1">
      <alignment horizontal="distributed" vertical="center"/>
    </xf>
    <xf numFmtId="0" fontId="30" fillId="0" borderId="15" xfId="0" applyFont="1" applyBorder="1" applyAlignment="1">
      <alignment horizontal="distributed" vertical="center"/>
    </xf>
    <xf numFmtId="0" fontId="27" fillId="0" borderId="13" xfId="0" applyFont="1" applyBorder="1" applyAlignment="1" applyProtection="1">
      <alignment horizontal="center" vertical="center"/>
      <protection locked="0"/>
    </xf>
    <xf numFmtId="0" fontId="27" fillId="0" borderId="12" xfId="0" applyFont="1" applyBorder="1" applyAlignment="1" applyProtection="1">
      <alignment horizontal="center" vertical="center"/>
      <protection locked="0"/>
    </xf>
    <xf numFmtId="0" fontId="27" fillId="0" borderId="17" xfId="0" applyFont="1" applyBorder="1" applyAlignment="1" applyProtection="1">
      <alignment horizontal="center" vertical="center"/>
      <protection locked="0"/>
    </xf>
    <xf numFmtId="0" fontId="27" fillId="0" borderId="11" xfId="0" applyFont="1" applyBorder="1" applyAlignment="1" applyProtection="1">
      <alignment horizontal="center" vertical="center"/>
      <protection locked="0"/>
    </xf>
    <xf numFmtId="0" fontId="27" fillId="0" borderId="0" xfId="0" applyFont="1" applyAlignment="1" applyProtection="1">
      <alignment horizontal="center" vertical="center"/>
      <protection locked="0"/>
    </xf>
    <xf numFmtId="0" fontId="27" fillId="0" borderId="18" xfId="0" applyFont="1" applyBorder="1" applyAlignment="1" applyProtection="1">
      <alignment horizontal="center" vertical="center"/>
      <protection locked="0"/>
    </xf>
    <xf numFmtId="0" fontId="27" fillId="0" borderId="14" xfId="0" applyFont="1" applyBorder="1" applyAlignment="1" applyProtection="1">
      <alignment horizontal="center" vertical="center"/>
      <protection locked="0"/>
    </xf>
    <xf numFmtId="0" fontId="27" fillId="0" borderId="15" xfId="0" applyFont="1" applyBorder="1" applyAlignment="1" applyProtection="1">
      <alignment horizontal="center" vertical="center"/>
      <protection locked="0"/>
    </xf>
    <xf numFmtId="0" fontId="27" fillId="0" borderId="16" xfId="0" applyFont="1" applyBorder="1" applyAlignment="1" applyProtection="1">
      <alignment horizontal="center" vertical="center"/>
      <protection locked="0"/>
    </xf>
    <xf numFmtId="0" fontId="31" fillId="0" borderId="13" xfId="2" applyFont="1" applyBorder="1" applyAlignment="1" applyProtection="1">
      <alignment horizontal="center" vertical="center"/>
      <protection locked="0"/>
    </xf>
    <xf numFmtId="0" fontId="31" fillId="0" borderId="12" xfId="2" applyFont="1" applyBorder="1" applyAlignment="1" applyProtection="1">
      <alignment horizontal="center" vertical="center"/>
      <protection locked="0"/>
    </xf>
    <xf numFmtId="0" fontId="31" fillId="0" borderId="17" xfId="2" applyFont="1" applyBorder="1" applyAlignment="1" applyProtection="1">
      <alignment horizontal="center" vertical="center"/>
      <protection locked="0"/>
    </xf>
    <xf numFmtId="0" fontId="31" fillId="0" borderId="11" xfId="2" applyFont="1" applyBorder="1" applyAlignment="1" applyProtection="1">
      <alignment horizontal="center" vertical="center"/>
      <protection locked="0"/>
    </xf>
    <xf numFmtId="0" fontId="31" fillId="0" borderId="0" xfId="2" applyFont="1" applyAlignment="1" applyProtection="1">
      <alignment horizontal="center" vertical="center"/>
      <protection locked="0"/>
    </xf>
    <xf numFmtId="0" fontId="31" fillId="0" borderId="18" xfId="2" applyFont="1" applyBorder="1" applyAlignment="1" applyProtection="1">
      <alignment horizontal="center" vertical="center"/>
      <protection locked="0"/>
    </xf>
    <xf numFmtId="0" fontId="31" fillId="0" borderId="14" xfId="2" applyFont="1" applyBorder="1" applyAlignment="1" applyProtection="1">
      <alignment horizontal="center" vertical="center"/>
      <protection locked="0"/>
    </xf>
    <xf numFmtId="0" fontId="31" fillId="0" borderId="15" xfId="2" applyFont="1" applyBorder="1" applyAlignment="1" applyProtection="1">
      <alignment horizontal="center" vertical="center"/>
      <protection locked="0"/>
    </xf>
    <xf numFmtId="0" fontId="31" fillId="0" borderId="16" xfId="2" applyFont="1" applyBorder="1" applyAlignment="1" applyProtection="1">
      <alignment horizontal="center" vertical="center"/>
      <protection locked="0"/>
    </xf>
    <xf numFmtId="176" fontId="27" fillId="0" borderId="13" xfId="0" applyNumberFormat="1" applyFont="1" applyBorder="1" applyAlignment="1" applyProtection="1">
      <alignment horizontal="center" vertical="center"/>
      <protection locked="0"/>
    </xf>
    <xf numFmtId="176" fontId="27" fillId="0" borderId="12" xfId="0" applyNumberFormat="1" applyFont="1" applyBorder="1" applyAlignment="1" applyProtection="1">
      <alignment horizontal="center" vertical="center"/>
      <protection locked="0"/>
    </xf>
    <xf numFmtId="176" fontId="27" fillId="0" borderId="17" xfId="0" applyNumberFormat="1" applyFont="1" applyBorder="1" applyAlignment="1" applyProtection="1">
      <alignment horizontal="center" vertical="center"/>
      <protection locked="0"/>
    </xf>
    <xf numFmtId="176" fontId="27" fillId="0" borderId="11" xfId="0" applyNumberFormat="1" applyFont="1" applyBorder="1" applyAlignment="1" applyProtection="1">
      <alignment horizontal="center" vertical="center"/>
      <protection locked="0"/>
    </xf>
    <xf numFmtId="176" fontId="27" fillId="0" borderId="0" xfId="0" applyNumberFormat="1" applyFont="1" applyAlignment="1" applyProtection="1">
      <alignment horizontal="center" vertical="center"/>
      <protection locked="0"/>
    </xf>
    <xf numFmtId="176" fontId="27" fillId="0" borderId="18" xfId="0" applyNumberFormat="1" applyFont="1" applyBorder="1" applyAlignment="1" applyProtection="1">
      <alignment horizontal="center" vertical="center"/>
      <protection locked="0"/>
    </xf>
    <xf numFmtId="176" fontId="27" fillId="0" borderId="14" xfId="0" applyNumberFormat="1" applyFont="1" applyBorder="1" applyAlignment="1" applyProtection="1">
      <alignment horizontal="center" vertical="center"/>
      <protection locked="0"/>
    </xf>
    <xf numFmtId="176" fontId="27" fillId="0" borderId="15" xfId="0" applyNumberFormat="1" applyFont="1" applyBorder="1" applyAlignment="1" applyProtection="1">
      <alignment horizontal="center" vertical="center"/>
      <protection locked="0"/>
    </xf>
    <xf numFmtId="176" fontId="27" fillId="0" borderId="16" xfId="0" applyNumberFormat="1" applyFont="1" applyBorder="1" applyAlignment="1" applyProtection="1">
      <alignment horizontal="center" vertical="center"/>
      <protection locked="0"/>
    </xf>
    <xf numFmtId="0" fontId="25" fillId="0" borderId="10" xfId="0" applyFont="1" applyBorder="1" applyAlignment="1">
      <alignment horizontal="center" vertical="center" wrapText="1"/>
    </xf>
    <xf numFmtId="0" fontId="25" fillId="0" borderId="13" xfId="0" applyFont="1" applyBorder="1" applyAlignment="1">
      <alignment horizontal="center"/>
    </xf>
    <xf numFmtId="0" fontId="25" fillId="0" borderId="12" xfId="0" applyFont="1" applyBorder="1" applyAlignment="1">
      <alignment horizontal="center"/>
    </xf>
    <xf numFmtId="0" fontId="25" fillId="0" borderId="17" xfId="0" applyFont="1" applyBorder="1" applyAlignment="1">
      <alignment horizontal="center"/>
    </xf>
    <xf numFmtId="0" fontId="25" fillId="0" borderId="11" xfId="0" applyFont="1" applyBorder="1" applyAlignment="1">
      <alignment horizontal="center"/>
    </xf>
    <xf numFmtId="0" fontId="25" fillId="0" borderId="0" xfId="0" applyFont="1" applyAlignment="1">
      <alignment horizontal="center"/>
    </xf>
    <xf numFmtId="0" fontId="25" fillId="0" borderId="18" xfId="0" applyFont="1" applyBorder="1" applyAlignment="1">
      <alignment horizontal="center"/>
    </xf>
    <xf numFmtId="0" fontId="32" fillId="0" borderId="15" xfId="0" applyFont="1" applyBorder="1" applyAlignment="1">
      <alignment horizontal="center" vertical="center"/>
    </xf>
    <xf numFmtId="0" fontId="32" fillId="0" borderId="16" xfId="0" applyFont="1" applyBorder="1" applyAlignment="1">
      <alignment horizontal="center" vertical="center"/>
    </xf>
    <xf numFmtId="179" fontId="29" fillId="0" borderId="11" xfId="0" applyNumberFormat="1" applyFont="1" applyBorder="1" applyAlignment="1">
      <alignment horizontal="center" vertical="center"/>
    </xf>
    <xf numFmtId="179" fontId="29" fillId="0" borderId="0" xfId="0" applyNumberFormat="1" applyFont="1" applyAlignment="1">
      <alignment horizontal="center" vertical="center"/>
    </xf>
    <xf numFmtId="179" fontId="29" fillId="0" borderId="18" xfId="0" applyNumberFormat="1" applyFont="1" applyBorder="1" applyAlignment="1">
      <alignment horizontal="center" vertical="center"/>
    </xf>
    <xf numFmtId="178" fontId="29" fillId="0" borderId="14" xfId="0" applyNumberFormat="1" applyFont="1" applyBorder="1" applyAlignment="1">
      <alignment horizontal="center" vertical="center"/>
    </xf>
    <xf numFmtId="178" fontId="29" fillId="0" borderId="15" xfId="0" applyNumberFormat="1" applyFont="1" applyBorder="1" applyAlignment="1">
      <alignment horizontal="center" vertical="center"/>
    </xf>
    <xf numFmtId="178" fontId="29" fillId="0" borderId="16" xfId="0" applyNumberFormat="1" applyFont="1" applyBorder="1" applyAlignment="1">
      <alignment horizontal="center" vertical="center"/>
    </xf>
  </cellXfs>
  <cellStyles count="45">
    <cellStyle name="20% - アクセント 1 2" xfId="3" xr:uid="{00000000-0005-0000-0000-000000000000}"/>
    <cellStyle name="20% - アクセント 2 2" xfId="4" xr:uid="{00000000-0005-0000-0000-000001000000}"/>
    <cellStyle name="20% - アクセント 3 2" xfId="5" xr:uid="{00000000-0005-0000-0000-000002000000}"/>
    <cellStyle name="20% - アクセント 4 2" xfId="6" xr:uid="{00000000-0005-0000-0000-000003000000}"/>
    <cellStyle name="20% - アクセント 5 2" xfId="7" xr:uid="{00000000-0005-0000-0000-000004000000}"/>
    <cellStyle name="20% - アクセント 6 2" xfId="8" xr:uid="{00000000-0005-0000-0000-000005000000}"/>
    <cellStyle name="40% - アクセント 1 2" xfId="9" xr:uid="{00000000-0005-0000-0000-000006000000}"/>
    <cellStyle name="40% - アクセント 2 2" xfId="10" xr:uid="{00000000-0005-0000-0000-000007000000}"/>
    <cellStyle name="40% - アクセント 3 2" xfId="11" xr:uid="{00000000-0005-0000-0000-000008000000}"/>
    <cellStyle name="40% - アクセント 4 2" xfId="12" xr:uid="{00000000-0005-0000-0000-000009000000}"/>
    <cellStyle name="40% - アクセント 5 2" xfId="13" xr:uid="{00000000-0005-0000-0000-00000A000000}"/>
    <cellStyle name="40% - アクセント 6 2" xfId="14" xr:uid="{00000000-0005-0000-0000-00000B000000}"/>
    <cellStyle name="60% - アクセント 1 2" xfId="15" xr:uid="{00000000-0005-0000-0000-00000C000000}"/>
    <cellStyle name="60% - アクセント 2 2" xfId="16" xr:uid="{00000000-0005-0000-0000-00000D000000}"/>
    <cellStyle name="60% - アクセント 3 2" xfId="17" xr:uid="{00000000-0005-0000-0000-00000E000000}"/>
    <cellStyle name="60% - アクセント 4 2" xfId="18" xr:uid="{00000000-0005-0000-0000-00000F000000}"/>
    <cellStyle name="60% - アクセント 5 2" xfId="19" xr:uid="{00000000-0005-0000-0000-000010000000}"/>
    <cellStyle name="60% - アクセント 6 2" xfId="20" xr:uid="{00000000-0005-0000-0000-000011000000}"/>
    <cellStyle name="アクセント 1 2" xfId="21" xr:uid="{00000000-0005-0000-0000-000012000000}"/>
    <cellStyle name="アクセント 2 2" xfId="22" xr:uid="{00000000-0005-0000-0000-000013000000}"/>
    <cellStyle name="アクセント 3 2" xfId="23" xr:uid="{00000000-0005-0000-0000-000014000000}"/>
    <cellStyle name="アクセント 4 2" xfId="24" xr:uid="{00000000-0005-0000-0000-000015000000}"/>
    <cellStyle name="アクセント 5 2" xfId="25" xr:uid="{00000000-0005-0000-0000-000016000000}"/>
    <cellStyle name="アクセント 6 2" xfId="26" xr:uid="{00000000-0005-0000-0000-000017000000}"/>
    <cellStyle name="タイトル 2" xfId="27" xr:uid="{00000000-0005-0000-0000-000018000000}"/>
    <cellStyle name="チェック セル 2" xfId="28" xr:uid="{00000000-0005-0000-0000-000019000000}"/>
    <cellStyle name="どちらでもない 2" xfId="29" xr:uid="{00000000-0005-0000-0000-00001A000000}"/>
    <cellStyle name="メモ 2" xfId="30" xr:uid="{00000000-0005-0000-0000-00001B000000}"/>
    <cellStyle name="リンク セル 2" xfId="31" xr:uid="{00000000-0005-0000-0000-00001C000000}"/>
    <cellStyle name="悪い 2" xfId="32" xr:uid="{00000000-0005-0000-0000-00001D000000}"/>
    <cellStyle name="計算 2" xfId="33" xr:uid="{00000000-0005-0000-0000-00001E000000}"/>
    <cellStyle name="警告文 2" xfId="34" xr:uid="{00000000-0005-0000-0000-00001F000000}"/>
    <cellStyle name="桁区切り" xfId="1" builtinId="6"/>
    <cellStyle name="桁区切り 2" xfId="35" xr:uid="{00000000-0005-0000-0000-000021000000}"/>
    <cellStyle name="見出し 1 2" xfId="36" xr:uid="{00000000-0005-0000-0000-000022000000}"/>
    <cellStyle name="見出し 2 2" xfId="37" xr:uid="{00000000-0005-0000-0000-000023000000}"/>
    <cellStyle name="見出し 3 2" xfId="38" xr:uid="{00000000-0005-0000-0000-000024000000}"/>
    <cellStyle name="見出し 4 2" xfId="39" xr:uid="{00000000-0005-0000-0000-000025000000}"/>
    <cellStyle name="集計 2" xfId="40" xr:uid="{00000000-0005-0000-0000-000026000000}"/>
    <cellStyle name="出力 2" xfId="41" xr:uid="{00000000-0005-0000-0000-000027000000}"/>
    <cellStyle name="説明文 2" xfId="42" xr:uid="{00000000-0005-0000-0000-000028000000}"/>
    <cellStyle name="入力 2" xfId="43" xr:uid="{00000000-0005-0000-0000-000029000000}"/>
    <cellStyle name="標準" xfId="0" builtinId="0"/>
    <cellStyle name="標準 2" xfId="2" xr:uid="{00000000-0005-0000-0000-00002B000000}"/>
    <cellStyle name="良い 2" xfId="44" xr:uid="{00000000-0005-0000-0000-00002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47</xdr:col>
      <xdr:colOff>146957</xdr:colOff>
      <xdr:row>44</xdr:row>
      <xdr:rowOff>133603</xdr:rowOff>
    </xdr:from>
    <xdr:ext cx="216000" cy="21600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739993" y="7916889"/>
          <a:ext cx="216000" cy="216000"/>
        </a:xfrm>
        <a:prstGeom prst="rect">
          <a:avLst/>
        </a:prstGeom>
        <a:noFill/>
        <a:ln w="31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900">
              <a:latin typeface="ＭＳ Ｐ明朝" pitchFamily="18" charset="-128"/>
              <a:ea typeface="ＭＳ Ｐ明朝" pitchFamily="18" charset="-128"/>
            </a:rPr>
            <a:t>印</a:t>
          </a:r>
        </a:p>
      </xdr:txBody>
    </xdr:sp>
    <xdr:clientData/>
  </xdr:oneCellAnchor>
  <xdr:oneCellAnchor>
    <xdr:from>
      <xdr:col>0</xdr:col>
      <xdr:colOff>122465</xdr:colOff>
      <xdr:row>31</xdr:row>
      <xdr:rowOff>1</xdr:rowOff>
    </xdr:from>
    <xdr:ext cx="325730" cy="275717"/>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22465" y="5483680"/>
          <a:ext cx="325730" cy="275717"/>
        </a:xfrm>
        <a:prstGeom prst="rect">
          <a:avLst/>
        </a:prstGeom>
        <a:noFill/>
      </xdr:spPr>
      <xdr:txBody>
        <a:bodyPr wrap="none" lIns="91440" tIns="45720" rIns="91440" bIns="45720">
          <a:spAutoFit/>
        </a:bodyPr>
        <a:lstStyle/>
        <a:p>
          <a:pPr algn="ctr"/>
          <a:r>
            <a:rPr lang="en-US" altLang="ja-JP" sz="1100" b="0" cap="none" spc="0">
              <a:ln w="18000">
                <a:noFill/>
                <a:prstDash val="solid"/>
                <a:miter lim="800000"/>
              </a:ln>
              <a:solidFill>
                <a:srgbClr val="FF0000"/>
              </a:solidFill>
              <a:effectLst>
                <a:outerShdw blurRad="25500" dist="23000" dir="7020000" algn="tl">
                  <a:srgbClr val="000000">
                    <a:alpha val="50000"/>
                  </a:srgbClr>
                </a:outerShdw>
              </a:effectLst>
              <a:latin typeface="HGSｺﾞｼｯｸM" pitchFamily="50" charset="-128"/>
              <a:ea typeface="HGSｺﾞｼｯｸM" pitchFamily="50" charset="-128"/>
            </a:rPr>
            <a:t>※</a:t>
          </a:r>
          <a:endParaRPr lang="ja-JP" altLang="en-US" sz="1100" b="0" cap="none" spc="0">
            <a:ln w="18000">
              <a:noFill/>
              <a:prstDash val="solid"/>
              <a:miter lim="800000"/>
            </a:ln>
            <a:solidFill>
              <a:srgbClr val="FF0000"/>
            </a:solidFill>
            <a:effectLst>
              <a:outerShdw blurRad="25500" dist="23000" dir="7020000" algn="tl">
                <a:srgbClr val="000000">
                  <a:alpha val="50000"/>
                </a:srgbClr>
              </a:outerShdw>
            </a:effectLst>
            <a:latin typeface="HGSｺﾞｼｯｸM" pitchFamily="50" charset="-128"/>
            <a:ea typeface="HGSｺﾞｼｯｸM" pitchFamily="50" charset="-128"/>
          </a:endParaRPr>
        </a:p>
      </xdr:txBody>
    </xdr:sp>
    <xdr:clientData fPrintsWithSheet="0"/>
  </xdr:oneCellAnchor>
  <xdr:oneCellAnchor>
    <xdr:from>
      <xdr:col>28</xdr:col>
      <xdr:colOff>190499</xdr:colOff>
      <xdr:row>25</xdr:row>
      <xdr:rowOff>163287</xdr:rowOff>
    </xdr:from>
    <xdr:ext cx="4548849" cy="360607"/>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5905499" y="4585608"/>
          <a:ext cx="4548849" cy="360607"/>
        </a:xfrm>
        <a:prstGeom prst="rect">
          <a:avLst/>
        </a:prstGeom>
        <a:noFill/>
      </xdr:spPr>
      <xdr:txBody>
        <a:bodyPr wrap="square" lIns="91440" tIns="45720" rIns="91440" bIns="45720">
          <a:noAutofit/>
        </a:bodyPr>
        <a:lstStyle/>
        <a:p>
          <a:pPr algn="ctr"/>
          <a:r>
            <a:rPr lang="en-US" altLang="ja-JP" sz="1800" b="0" cap="none" spc="0">
              <a:ln w="18000">
                <a:noFill/>
                <a:prstDash val="solid"/>
                <a:miter lim="800000"/>
              </a:ln>
              <a:solidFill>
                <a:srgbClr val="FF0000"/>
              </a:solidFill>
              <a:effectLst>
                <a:outerShdw blurRad="25500" dist="23000" dir="7020000" algn="tl">
                  <a:srgbClr val="000000">
                    <a:alpha val="50000"/>
                  </a:srgbClr>
                </a:outerShdw>
              </a:effectLst>
              <a:latin typeface="HGSｺﾞｼｯｸM" pitchFamily="50" charset="-128"/>
              <a:ea typeface="HGSｺﾞｼｯｸM" pitchFamily="50" charset="-128"/>
            </a:rPr>
            <a:t>※</a:t>
          </a:r>
          <a:r>
            <a:rPr lang="ja-JP" altLang="en-US" sz="1800" b="0" cap="none" spc="0">
              <a:ln w="18000">
                <a:noFill/>
                <a:prstDash val="solid"/>
                <a:miter lim="800000"/>
              </a:ln>
              <a:solidFill>
                <a:srgbClr val="FF0000"/>
              </a:solidFill>
              <a:effectLst>
                <a:outerShdw blurRad="25500" dist="23000" dir="7020000" algn="tl">
                  <a:srgbClr val="000000">
                    <a:alpha val="50000"/>
                  </a:srgbClr>
                </a:outerShdw>
              </a:effectLst>
              <a:latin typeface="HGSｺﾞｼｯｸM" pitchFamily="50" charset="-128"/>
              <a:ea typeface="HGSｺﾞｼｯｸM" pitchFamily="50" charset="-128"/>
            </a:rPr>
            <a:t>個所は入力可能項目です。</a:t>
          </a:r>
        </a:p>
      </xdr:txBody>
    </xdr:sp>
    <xdr:clientData fPrintsWithSheet="0"/>
  </xdr:oneCellAnchor>
  <xdr:oneCellAnchor>
    <xdr:from>
      <xdr:col>20</xdr:col>
      <xdr:colOff>40821</xdr:colOff>
      <xdr:row>35</xdr:row>
      <xdr:rowOff>54429</xdr:rowOff>
    </xdr:from>
    <xdr:ext cx="325730" cy="275717"/>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4122964" y="6245679"/>
          <a:ext cx="325730" cy="275717"/>
        </a:xfrm>
        <a:prstGeom prst="rect">
          <a:avLst/>
        </a:prstGeom>
        <a:noFill/>
      </xdr:spPr>
      <xdr:txBody>
        <a:bodyPr wrap="none" lIns="91440" tIns="45720" rIns="91440" bIns="45720">
          <a:spAutoFit/>
        </a:bodyPr>
        <a:lstStyle/>
        <a:p>
          <a:pPr algn="ctr"/>
          <a:r>
            <a:rPr lang="en-US" altLang="ja-JP" sz="1100" b="0" cap="none" spc="0">
              <a:ln w="18000">
                <a:noFill/>
                <a:prstDash val="solid"/>
                <a:miter lim="800000"/>
              </a:ln>
              <a:solidFill>
                <a:srgbClr val="FF0000"/>
              </a:solidFill>
              <a:effectLst>
                <a:outerShdw blurRad="25500" dist="23000" dir="7020000" algn="tl">
                  <a:srgbClr val="000000">
                    <a:alpha val="50000"/>
                  </a:srgbClr>
                </a:outerShdw>
              </a:effectLst>
              <a:latin typeface="HGSｺﾞｼｯｸM" pitchFamily="50" charset="-128"/>
              <a:ea typeface="HGSｺﾞｼｯｸM" pitchFamily="50" charset="-128"/>
            </a:rPr>
            <a:t>※</a:t>
          </a:r>
          <a:endParaRPr lang="ja-JP" altLang="en-US" sz="1100" b="0" cap="none" spc="0">
            <a:ln w="18000">
              <a:noFill/>
              <a:prstDash val="solid"/>
              <a:miter lim="800000"/>
            </a:ln>
            <a:solidFill>
              <a:srgbClr val="FF0000"/>
            </a:solidFill>
            <a:effectLst>
              <a:outerShdw blurRad="25500" dist="23000" dir="7020000" algn="tl">
                <a:srgbClr val="000000">
                  <a:alpha val="50000"/>
                </a:srgbClr>
              </a:outerShdw>
            </a:effectLst>
            <a:latin typeface="HGSｺﾞｼｯｸM" pitchFamily="50" charset="-128"/>
            <a:ea typeface="HGSｺﾞｼｯｸM" pitchFamily="50" charset="-128"/>
          </a:endParaRPr>
        </a:p>
      </xdr:txBody>
    </xdr:sp>
    <xdr:clientData fPrintsWithSheet="0"/>
  </xdr:oneCellAnchor>
  <xdr:oneCellAnchor>
    <xdr:from>
      <xdr:col>20</xdr:col>
      <xdr:colOff>54428</xdr:colOff>
      <xdr:row>42</xdr:row>
      <xdr:rowOff>40821</xdr:rowOff>
    </xdr:from>
    <xdr:ext cx="325730" cy="275717"/>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136571" y="7470321"/>
          <a:ext cx="325730" cy="275717"/>
        </a:xfrm>
        <a:prstGeom prst="rect">
          <a:avLst/>
        </a:prstGeom>
        <a:noFill/>
      </xdr:spPr>
      <xdr:txBody>
        <a:bodyPr wrap="none" lIns="91440" tIns="45720" rIns="91440" bIns="45720">
          <a:spAutoFit/>
        </a:bodyPr>
        <a:lstStyle/>
        <a:p>
          <a:pPr algn="ctr"/>
          <a:r>
            <a:rPr lang="en-US" altLang="ja-JP" sz="1100" b="0" cap="none" spc="0">
              <a:ln w="18000">
                <a:noFill/>
                <a:prstDash val="solid"/>
                <a:miter lim="800000"/>
              </a:ln>
              <a:solidFill>
                <a:srgbClr val="FF0000"/>
              </a:solidFill>
              <a:effectLst>
                <a:outerShdw blurRad="25500" dist="23000" dir="7020000" algn="tl">
                  <a:srgbClr val="000000">
                    <a:alpha val="50000"/>
                  </a:srgbClr>
                </a:outerShdw>
              </a:effectLst>
              <a:latin typeface="HGSｺﾞｼｯｸM" pitchFamily="50" charset="-128"/>
              <a:ea typeface="HGSｺﾞｼｯｸM" pitchFamily="50" charset="-128"/>
            </a:rPr>
            <a:t>※</a:t>
          </a:r>
          <a:endParaRPr lang="ja-JP" altLang="en-US" sz="1100" b="0" cap="none" spc="0">
            <a:ln w="18000">
              <a:noFill/>
              <a:prstDash val="solid"/>
              <a:miter lim="800000"/>
            </a:ln>
            <a:solidFill>
              <a:srgbClr val="FF0000"/>
            </a:solidFill>
            <a:effectLst>
              <a:outerShdw blurRad="25500" dist="23000" dir="7020000" algn="tl">
                <a:srgbClr val="000000">
                  <a:alpha val="50000"/>
                </a:srgbClr>
              </a:outerShdw>
            </a:effectLst>
            <a:latin typeface="HGSｺﾞｼｯｸM" pitchFamily="50" charset="-128"/>
            <a:ea typeface="HGSｺﾞｼｯｸM" pitchFamily="50" charset="-128"/>
          </a:endParaRPr>
        </a:p>
      </xdr:txBody>
    </xdr:sp>
    <xdr:clientData fPrintsWithSheet="0"/>
  </xdr:oneCellAnchor>
  <xdr:oneCellAnchor>
    <xdr:from>
      <xdr:col>10</xdr:col>
      <xdr:colOff>68036</xdr:colOff>
      <xdr:row>55</xdr:row>
      <xdr:rowOff>13607</xdr:rowOff>
    </xdr:from>
    <xdr:ext cx="325730" cy="275717"/>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2109107" y="9742714"/>
          <a:ext cx="325730" cy="275717"/>
        </a:xfrm>
        <a:prstGeom prst="rect">
          <a:avLst/>
        </a:prstGeom>
        <a:noFill/>
      </xdr:spPr>
      <xdr:txBody>
        <a:bodyPr wrap="none" lIns="91440" tIns="45720" rIns="91440" bIns="45720">
          <a:spAutoFit/>
        </a:bodyPr>
        <a:lstStyle/>
        <a:p>
          <a:pPr algn="ctr"/>
          <a:r>
            <a:rPr lang="en-US" altLang="ja-JP" sz="1100" b="0" cap="none" spc="0">
              <a:ln w="18000">
                <a:noFill/>
                <a:prstDash val="solid"/>
                <a:miter lim="800000"/>
              </a:ln>
              <a:solidFill>
                <a:srgbClr val="FF0000"/>
              </a:solidFill>
              <a:effectLst>
                <a:outerShdw blurRad="25500" dist="23000" dir="7020000" algn="tl">
                  <a:srgbClr val="000000">
                    <a:alpha val="50000"/>
                  </a:srgbClr>
                </a:outerShdw>
              </a:effectLst>
              <a:latin typeface="HGSｺﾞｼｯｸM" pitchFamily="50" charset="-128"/>
              <a:ea typeface="HGSｺﾞｼｯｸM" pitchFamily="50" charset="-128"/>
            </a:rPr>
            <a:t>※</a:t>
          </a:r>
          <a:endParaRPr lang="ja-JP" altLang="en-US" sz="1100" b="0" cap="none" spc="0">
            <a:ln w="18000">
              <a:noFill/>
              <a:prstDash val="solid"/>
              <a:miter lim="800000"/>
            </a:ln>
            <a:solidFill>
              <a:srgbClr val="FF0000"/>
            </a:solidFill>
            <a:effectLst>
              <a:outerShdw blurRad="25500" dist="23000" dir="7020000" algn="tl">
                <a:srgbClr val="000000">
                  <a:alpha val="50000"/>
                </a:srgbClr>
              </a:outerShdw>
            </a:effectLst>
            <a:latin typeface="HGSｺﾞｼｯｸM" pitchFamily="50" charset="-128"/>
            <a:ea typeface="HGSｺﾞｼｯｸM" pitchFamily="50" charset="-128"/>
          </a:endParaRPr>
        </a:p>
      </xdr:txBody>
    </xdr:sp>
    <xdr:clientData fPrintsWithSheet="0"/>
  </xdr:oneCellAnchor>
  <xdr:oneCellAnchor>
    <xdr:from>
      <xdr:col>10</xdr:col>
      <xdr:colOff>70757</xdr:colOff>
      <xdr:row>60</xdr:row>
      <xdr:rowOff>16329</xdr:rowOff>
    </xdr:from>
    <xdr:ext cx="325730" cy="275717"/>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2111828" y="10629900"/>
          <a:ext cx="325730" cy="275717"/>
        </a:xfrm>
        <a:prstGeom prst="rect">
          <a:avLst/>
        </a:prstGeom>
        <a:noFill/>
      </xdr:spPr>
      <xdr:txBody>
        <a:bodyPr wrap="none" lIns="91440" tIns="45720" rIns="91440" bIns="45720">
          <a:spAutoFit/>
        </a:bodyPr>
        <a:lstStyle/>
        <a:p>
          <a:pPr algn="ctr"/>
          <a:r>
            <a:rPr lang="en-US" altLang="ja-JP" sz="1100" b="0" cap="none" spc="0">
              <a:ln w="18000">
                <a:noFill/>
                <a:prstDash val="solid"/>
                <a:miter lim="800000"/>
              </a:ln>
              <a:solidFill>
                <a:srgbClr val="FF0000"/>
              </a:solidFill>
              <a:effectLst>
                <a:outerShdw blurRad="25500" dist="23000" dir="7020000" algn="tl">
                  <a:srgbClr val="000000">
                    <a:alpha val="50000"/>
                  </a:srgbClr>
                </a:outerShdw>
              </a:effectLst>
              <a:latin typeface="HGSｺﾞｼｯｸM" pitchFamily="50" charset="-128"/>
              <a:ea typeface="HGSｺﾞｼｯｸM" pitchFamily="50" charset="-128"/>
            </a:rPr>
            <a:t>※</a:t>
          </a:r>
          <a:endParaRPr lang="ja-JP" altLang="en-US" sz="1100" b="0" cap="none" spc="0">
            <a:ln w="18000">
              <a:noFill/>
              <a:prstDash val="solid"/>
              <a:miter lim="800000"/>
            </a:ln>
            <a:solidFill>
              <a:srgbClr val="FF0000"/>
            </a:solidFill>
            <a:effectLst>
              <a:outerShdw blurRad="25500" dist="23000" dir="7020000" algn="tl">
                <a:srgbClr val="000000">
                  <a:alpha val="50000"/>
                </a:srgbClr>
              </a:outerShdw>
            </a:effectLst>
            <a:latin typeface="HGSｺﾞｼｯｸM" pitchFamily="50" charset="-128"/>
            <a:ea typeface="HGSｺﾞｼｯｸM" pitchFamily="50" charset="-128"/>
          </a:endParaRPr>
        </a:p>
      </xdr:txBody>
    </xdr:sp>
    <xdr:clientData fPrintsWithSheet="0"/>
  </xdr:oneCellAnchor>
  <xdr:oneCellAnchor>
    <xdr:from>
      <xdr:col>10</xdr:col>
      <xdr:colOff>73479</xdr:colOff>
      <xdr:row>65</xdr:row>
      <xdr:rowOff>19050</xdr:rowOff>
    </xdr:from>
    <xdr:ext cx="325730" cy="275717"/>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2114550" y="11517086"/>
          <a:ext cx="325730" cy="275717"/>
        </a:xfrm>
        <a:prstGeom prst="rect">
          <a:avLst/>
        </a:prstGeom>
        <a:noFill/>
      </xdr:spPr>
      <xdr:txBody>
        <a:bodyPr wrap="none" lIns="91440" tIns="45720" rIns="91440" bIns="45720">
          <a:spAutoFit/>
        </a:bodyPr>
        <a:lstStyle/>
        <a:p>
          <a:pPr algn="ctr"/>
          <a:r>
            <a:rPr lang="en-US" altLang="ja-JP" sz="1100" b="0" cap="none" spc="0">
              <a:ln w="18000">
                <a:noFill/>
                <a:prstDash val="solid"/>
                <a:miter lim="800000"/>
              </a:ln>
              <a:solidFill>
                <a:srgbClr val="FF0000"/>
              </a:solidFill>
              <a:effectLst>
                <a:outerShdw blurRad="25500" dist="23000" dir="7020000" algn="tl">
                  <a:srgbClr val="000000">
                    <a:alpha val="50000"/>
                  </a:srgbClr>
                </a:outerShdw>
              </a:effectLst>
              <a:latin typeface="HGSｺﾞｼｯｸM" pitchFamily="50" charset="-128"/>
              <a:ea typeface="HGSｺﾞｼｯｸM" pitchFamily="50" charset="-128"/>
            </a:rPr>
            <a:t>※</a:t>
          </a:r>
          <a:endParaRPr lang="ja-JP" altLang="en-US" sz="1100" b="0" cap="none" spc="0">
            <a:ln w="18000">
              <a:noFill/>
              <a:prstDash val="solid"/>
              <a:miter lim="800000"/>
            </a:ln>
            <a:solidFill>
              <a:srgbClr val="FF0000"/>
            </a:solidFill>
            <a:effectLst>
              <a:outerShdw blurRad="25500" dist="23000" dir="7020000" algn="tl">
                <a:srgbClr val="000000">
                  <a:alpha val="50000"/>
                </a:srgbClr>
              </a:outerShdw>
            </a:effectLst>
            <a:latin typeface="HGSｺﾞｼｯｸM" pitchFamily="50" charset="-128"/>
            <a:ea typeface="HGSｺﾞｼｯｸM" pitchFamily="50" charset="-128"/>
          </a:endParaRPr>
        </a:p>
      </xdr:txBody>
    </xdr:sp>
    <xdr:clientData fPrintsWithSheet="0"/>
  </xdr:oneCellAnchor>
  <xdr:oneCellAnchor>
    <xdr:from>
      <xdr:col>10</xdr:col>
      <xdr:colOff>62593</xdr:colOff>
      <xdr:row>70</xdr:row>
      <xdr:rowOff>8164</xdr:rowOff>
    </xdr:from>
    <xdr:ext cx="325730" cy="275717"/>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2103664" y="12390664"/>
          <a:ext cx="325730" cy="275717"/>
        </a:xfrm>
        <a:prstGeom prst="rect">
          <a:avLst/>
        </a:prstGeom>
        <a:noFill/>
      </xdr:spPr>
      <xdr:txBody>
        <a:bodyPr wrap="none" lIns="91440" tIns="45720" rIns="91440" bIns="45720">
          <a:spAutoFit/>
        </a:bodyPr>
        <a:lstStyle/>
        <a:p>
          <a:pPr algn="ctr"/>
          <a:r>
            <a:rPr lang="en-US" altLang="ja-JP" sz="1100" b="0" cap="none" spc="0">
              <a:ln w="18000">
                <a:noFill/>
                <a:prstDash val="solid"/>
                <a:miter lim="800000"/>
              </a:ln>
              <a:solidFill>
                <a:srgbClr val="FF0000"/>
              </a:solidFill>
              <a:effectLst>
                <a:outerShdw blurRad="25500" dist="23000" dir="7020000" algn="tl">
                  <a:srgbClr val="000000">
                    <a:alpha val="50000"/>
                  </a:srgbClr>
                </a:outerShdw>
              </a:effectLst>
              <a:latin typeface="HGSｺﾞｼｯｸM" pitchFamily="50" charset="-128"/>
              <a:ea typeface="HGSｺﾞｼｯｸM" pitchFamily="50" charset="-128"/>
            </a:rPr>
            <a:t>※</a:t>
          </a:r>
          <a:endParaRPr lang="ja-JP" altLang="en-US" sz="1100" b="0" cap="none" spc="0">
            <a:ln w="18000">
              <a:noFill/>
              <a:prstDash val="solid"/>
              <a:miter lim="800000"/>
            </a:ln>
            <a:solidFill>
              <a:srgbClr val="FF0000"/>
            </a:solidFill>
            <a:effectLst>
              <a:outerShdw blurRad="25500" dist="23000" dir="7020000" algn="tl">
                <a:srgbClr val="000000">
                  <a:alpha val="50000"/>
                </a:srgbClr>
              </a:outerShdw>
            </a:effectLst>
            <a:latin typeface="HGSｺﾞｼｯｸM" pitchFamily="50" charset="-128"/>
            <a:ea typeface="HGSｺﾞｼｯｸM" pitchFamily="50" charset="-128"/>
          </a:endParaRPr>
        </a:p>
      </xdr:txBody>
    </xdr:sp>
    <xdr:clientData fPrintsWithSheet="0"/>
  </xdr:oneCellAnchor>
  <xdr:oneCellAnchor>
    <xdr:from>
      <xdr:col>10</xdr:col>
      <xdr:colOff>65314</xdr:colOff>
      <xdr:row>75</xdr:row>
      <xdr:rowOff>24492</xdr:rowOff>
    </xdr:from>
    <xdr:ext cx="325730" cy="275717"/>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2106385" y="13291456"/>
          <a:ext cx="325730" cy="275717"/>
        </a:xfrm>
        <a:prstGeom prst="rect">
          <a:avLst/>
        </a:prstGeom>
        <a:noFill/>
      </xdr:spPr>
      <xdr:txBody>
        <a:bodyPr wrap="none" lIns="91440" tIns="45720" rIns="91440" bIns="45720">
          <a:spAutoFit/>
        </a:bodyPr>
        <a:lstStyle/>
        <a:p>
          <a:pPr algn="ctr"/>
          <a:r>
            <a:rPr lang="en-US" altLang="ja-JP" sz="1100" b="0" cap="none" spc="0">
              <a:ln w="18000">
                <a:noFill/>
                <a:prstDash val="solid"/>
                <a:miter lim="800000"/>
              </a:ln>
              <a:solidFill>
                <a:srgbClr val="FF0000"/>
              </a:solidFill>
              <a:effectLst>
                <a:outerShdw blurRad="25500" dist="23000" dir="7020000" algn="tl">
                  <a:srgbClr val="000000">
                    <a:alpha val="50000"/>
                  </a:srgbClr>
                </a:outerShdw>
              </a:effectLst>
              <a:latin typeface="HGSｺﾞｼｯｸM" pitchFamily="50" charset="-128"/>
              <a:ea typeface="HGSｺﾞｼｯｸM" pitchFamily="50" charset="-128"/>
            </a:rPr>
            <a:t>※</a:t>
          </a:r>
          <a:endParaRPr lang="ja-JP" altLang="en-US" sz="1100" b="0" cap="none" spc="0">
            <a:ln w="18000">
              <a:noFill/>
              <a:prstDash val="solid"/>
              <a:miter lim="800000"/>
            </a:ln>
            <a:solidFill>
              <a:srgbClr val="FF0000"/>
            </a:solidFill>
            <a:effectLst>
              <a:outerShdw blurRad="25500" dist="23000" dir="7020000" algn="tl">
                <a:srgbClr val="000000">
                  <a:alpha val="50000"/>
                </a:srgbClr>
              </a:outerShdw>
            </a:effectLst>
            <a:latin typeface="HGSｺﾞｼｯｸM" pitchFamily="50" charset="-128"/>
            <a:ea typeface="HGSｺﾞｼｯｸM" pitchFamily="50" charset="-128"/>
          </a:endParaRPr>
        </a:p>
      </xdr:txBody>
    </xdr:sp>
    <xdr:clientData fPrintsWithSheet="0"/>
  </xdr:oneCellAnchor>
  <xdr:oneCellAnchor>
    <xdr:from>
      <xdr:col>10</xdr:col>
      <xdr:colOff>68035</xdr:colOff>
      <xdr:row>77</xdr:row>
      <xdr:rowOff>17689</xdr:rowOff>
    </xdr:from>
    <xdr:ext cx="325730" cy="275717"/>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2109106" y="13638439"/>
          <a:ext cx="325730" cy="275717"/>
        </a:xfrm>
        <a:prstGeom prst="rect">
          <a:avLst/>
        </a:prstGeom>
        <a:noFill/>
      </xdr:spPr>
      <xdr:txBody>
        <a:bodyPr wrap="none" lIns="91440" tIns="45720" rIns="91440" bIns="45720">
          <a:spAutoFit/>
        </a:bodyPr>
        <a:lstStyle/>
        <a:p>
          <a:pPr algn="ctr"/>
          <a:r>
            <a:rPr lang="en-US" altLang="ja-JP" sz="1100" b="0" cap="none" spc="0">
              <a:ln w="18000">
                <a:noFill/>
                <a:prstDash val="solid"/>
                <a:miter lim="800000"/>
              </a:ln>
              <a:solidFill>
                <a:srgbClr val="FF0000"/>
              </a:solidFill>
              <a:effectLst>
                <a:outerShdw blurRad="25500" dist="23000" dir="7020000" algn="tl">
                  <a:srgbClr val="000000">
                    <a:alpha val="50000"/>
                  </a:srgbClr>
                </a:outerShdw>
              </a:effectLst>
              <a:latin typeface="HGSｺﾞｼｯｸM" pitchFamily="50" charset="-128"/>
              <a:ea typeface="HGSｺﾞｼｯｸM" pitchFamily="50" charset="-128"/>
            </a:rPr>
            <a:t>※</a:t>
          </a:r>
          <a:endParaRPr lang="ja-JP" altLang="en-US" sz="1100" b="0" cap="none" spc="0">
            <a:ln w="18000">
              <a:noFill/>
              <a:prstDash val="solid"/>
              <a:miter lim="800000"/>
            </a:ln>
            <a:solidFill>
              <a:srgbClr val="FF0000"/>
            </a:solidFill>
            <a:effectLst>
              <a:outerShdw blurRad="25500" dist="23000" dir="7020000" algn="tl">
                <a:srgbClr val="000000">
                  <a:alpha val="50000"/>
                </a:srgbClr>
              </a:outerShdw>
            </a:effectLst>
            <a:latin typeface="HGSｺﾞｼｯｸM" pitchFamily="50" charset="-128"/>
            <a:ea typeface="HGSｺﾞｼｯｸM" pitchFamily="50" charset="-128"/>
          </a:endParaRPr>
        </a:p>
      </xdr:txBody>
    </xdr:sp>
    <xdr:clientData fPrintsWithSheet="0"/>
  </xdr:oneCellAnchor>
</xdr:wsDr>
</file>

<file path=xl/drawings/drawing2.xml><?xml version="1.0" encoding="utf-8"?>
<xdr:wsDr xmlns:xdr="http://schemas.openxmlformats.org/drawingml/2006/spreadsheetDrawing" xmlns:a="http://schemas.openxmlformats.org/drawingml/2006/main">
  <xdr:oneCellAnchor>
    <xdr:from>
      <xdr:col>7</xdr:col>
      <xdr:colOff>150899</xdr:colOff>
      <xdr:row>5</xdr:row>
      <xdr:rowOff>125730</xdr:rowOff>
    </xdr:from>
    <xdr:ext cx="325730" cy="275717"/>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562840" y="954965"/>
          <a:ext cx="325730" cy="275717"/>
        </a:xfrm>
        <a:prstGeom prst="rect">
          <a:avLst/>
        </a:prstGeom>
        <a:noFill/>
      </xdr:spPr>
      <xdr:txBody>
        <a:bodyPr wrap="none" lIns="91440" tIns="45720" rIns="91440" bIns="45720">
          <a:spAutoFit/>
        </a:bodyPr>
        <a:lstStyle/>
        <a:p>
          <a:pPr algn="ctr"/>
          <a:r>
            <a:rPr lang="en-US" altLang="ja-JP" sz="1100" b="0" cap="none" spc="0">
              <a:ln w="18000">
                <a:noFill/>
                <a:prstDash val="solid"/>
                <a:miter lim="800000"/>
              </a:ln>
              <a:solidFill>
                <a:srgbClr val="FF0000"/>
              </a:solidFill>
              <a:effectLst>
                <a:outerShdw blurRad="25500" dist="23000" dir="7020000" algn="tl">
                  <a:srgbClr val="000000">
                    <a:alpha val="50000"/>
                  </a:srgbClr>
                </a:outerShdw>
              </a:effectLst>
              <a:latin typeface="HGSｺﾞｼｯｸM" pitchFamily="50" charset="-128"/>
              <a:ea typeface="HGSｺﾞｼｯｸM" pitchFamily="50" charset="-128"/>
            </a:rPr>
            <a:t>※</a:t>
          </a:r>
          <a:endParaRPr lang="ja-JP" altLang="en-US" sz="1100" b="0" cap="none" spc="0">
            <a:ln w="18000">
              <a:noFill/>
              <a:prstDash val="solid"/>
              <a:miter lim="800000"/>
            </a:ln>
            <a:solidFill>
              <a:srgbClr val="FF0000"/>
            </a:solidFill>
            <a:effectLst>
              <a:outerShdw blurRad="25500" dist="23000" dir="7020000" algn="tl">
                <a:srgbClr val="000000">
                  <a:alpha val="50000"/>
                </a:srgbClr>
              </a:outerShdw>
            </a:effectLst>
            <a:latin typeface="HGSｺﾞｼｯｸM" pitchFamily="50" charset="-128"/>
            <a:ea typeface="HGSｺﾞｼｯｸM" pitchFamily="50" charset="-128"/>
          </a:endParaRPr>
        </a:p>
      </xdr:txBody>
    </xdr:sp>
    <xdr:clientData fPrintsWithSheet="0"/>
  </xdr:oneCellAnchor>
  <xdr:oneCellAnchor>
    <xdr:from>
      <xdr:col>7</xdr:col>
      <xdr:colOff>157623</xdr:colOff>
      <xdr:row>8</xdr:row>
      <xdr:rowOff>121246</xdr:rowOff>
    </xdr:from>
    <xdr:ext cx="325730" cy="275717"/>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569564" y="1454746"/>
          <a:ext cx="325730" cy="275717"/>
        </a:xfrm>
        <a:prstGeom prst="rect">
          <a:avLst/>
        </a:prstGeom>
        <a:noFill/>
      </xdr:spPr>
      <xdr:txBody>
        <a:bodyPr wrap="none" lIns="91440" tIns="45720" rIns="91440" bIns="45720">
          <a:spAutoFit/>
        </a:bodyPr>
        <a:lstStyle/>
        <a:p>
          <a:pPr algn="ctr"/>
          <a:r>
            <a:rPr lang="en-US" altLang="ja-JP" sz="1100" b="0" cap="none" spc="0">
              <a:ln w="18000">
                <a:noFill/>
                <a:prstDash val="solid"/>
                <a:miter lim="800000"/>
              </a:ln>
              <a:solidFill>
                <a:srgbClr val="FF0000"/>
              </a:solidFill>
              <a:effectLst>
                <a:outerShdw blurRad="25500" dist="23000" dir="7020000" algn="tl">
                  <a:srgbClr val="000000">
                    <a:alpha val="50000"/>
                  </a:srgbClr>
                </a:outerShdw>
              </a:effectLst>
              <a:latin typeface="HGSｺﾞｼｯｸM" pitchFamily="50" charset="-128"/>
              <a:ea typeface="HGSｺﾞｼｯｸM" pitchFamily="50" charset="-128"/>
            </a:rPr>
            <a:t>※</a:t>
          </a:r>
          <a:endParaRPr lang="ja-JP" altLang="en-US" sz="1100" b="0" cap="none" spc="0">
            <a:ln w="18000">
              <a:noFill/>
              <a:prstDash val="solid"/>
              <a:miter lim="800000"/>
            </a:ln>
            <a:solidFill>
              <a:srgbClr val="FF0000"/>
            </a:solidFill>
            <a:effectLst>
              <a:outerShdw blurRad="25500" dist="23000" dir="7020000" algn="tl">
                <a:srgbClr val="000000">
                  <a:alpha val="50000"/>
                </a:srgbClr>
              </a:outerShdw>
            </a:effectLst>
            <a:latin typeface="HGSｺﾞｼｯｸM" pitchFamily="50" charset="-128"/>
            <a:ea typeface="HGSｺﾞｼｯｸM" pitchFamily="50" charset="-128"/>
          </a:endParaRPr>
        </a:p>
      </xdr:txBody>
    </xdr:sp>
    <xdr:clientData fPrintsWithSheet="0"/>
  </xdr:oneCellAnchor>
  <xdr:oneCellAnchor>
    <xdr:from>
      <xdr:col>7</xdr:col>
      <xdr:colOff>153141</xdr:colOff>
      <xdr:row>11</xdr:row>
      <xdr:rowOff>116763</xdr:rowOff>
    </xdr:from>
    <xdr:ext cx="325730" cy="275717"/>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565082" y="1954528"/>
          <a:ext cx="325730" cy="275717"/>
        </a:xfrm>
        <a:prstGeom prst="rect">
          <a:avLst/>
        </a:prstGeom>
        <a:noFill/>
      </xdr:spPr>
      <xdr:txBody>
        <a:bodyPr wrap="none" lIns="91440" tIns="45720" rIns="91440" bIns="45720">
          <a:spAutoFit/>
        </a:bodyPr>
        <a:lstStyle/>
        <a:p>
          <a:pPr algn="ctr"/>
          <a:r>
            <a:rPr lang="en-US" altLang="ja-JP" sz="1100" b="0" cap="none" spc="0">
              <a:ln w="18000">
                <a:noFill/>
                <a:prstDash val="solid"/>
                <a:miter lim="800000"/>
              </a:ln>
              <a:solidFill>
                <a:srgbClr val="FF0000"/>
              </a:solidFill>
              <a:effectLst>
                <a:outerShdw blurRad="25500" dist="23000" dir="7020000" algn="tl">
                  <a:srgbClr val="000000">
                    <a:alpha val="50000"/>
                  </a:srgbClr>
                </a:outerShdw>
              </a:effectLst>
              <a:latin typeface="HGSｺﾞｼｯｸM" pitchFamily="50" charset="-128"/>
              <a:ea typeface="HGSｺﾞｼｯｸM" pitchFamily="50" charset="-128"/>
            </a:rPr>
            <a:t>※</a:t>
          </a:r>
          <a:endParaRPr lang="ja-JP" altLang="en-US" sz="1100" b="0" cap="none" spc="0">
            <a:ln w="18000">
              <a:noFill/>
              <a:prstDash val="solid"/>
              <a:miter lim="800000"/>
            </a:ln>
            <a:solidFill>
              <a:srgbClr val="FF0000"/>
            </a:solidFill>
            <a:effectLst>
              <a:outerShdw blurRad="25500" dist="23000" dir="7020000" algn="tl">
                <a:srgbClr val="000000">
                  <a:alpha val="50000"/>
                </a:srgbClr>
              </a:outerShdw>
            </a:effectLst>
            <a:latin typeface="HGSｺﾞｼｯｸM" pitchFamily="50" charset="-128"/>
            <a:ea typeface="HGSｺﾞｼｯｸM" pitchFamily="50" charset="-128"/>
          </a:endParaRPr>
        </a:p>
      </xdr:txBody>
    </xdr:sp>
    <xdr:clientData fPrintsWithSheet="0"/>
  </xdr:oneCellAnchor>
  <xdr:oneCellAnchor>
    <xdr:from>
      <xdr:col>33</xdr:col>
      <xdr:colOff>159864</xdr:colOff>
      <xdr:row>5</xdr:row>
      <xdr:rowOff>112281</xdr:rowOff>
    </xdr:from>
    <xdr:ext cx="325730" cy="275717"/>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6816158" y="941516"/>
          <a:ext cx="325730" cy="275717"/>
        </a:xfrm>
        <a:prstGeom prst="rect">
          <a:avLst/>
        </a:prstGeom>
        <a:noFill/>
      </xdr:spPr>
      <xdr:txBody>
        <a:bodyPr wrap="none" lIns="91440" tIns="45720" rIns="91440" bIns="45720">
          <a:spAutoFit/>
        </a:bodyPr>
        <a:lstStyle/>
        <a:p>
          <a:pPr algn="ctr"/>
          <a:r>
            <a:rPr lang="en-US" altLang="ja-JP" sz="1100" b="0" cap="none" spc="0">
              <a:ln w="18000">
                <a:noFill/>
                <a:prstDash val="solid"/>
                <a:miter lim="800000"/>
              </a:ln>
              <a:solidFill>
                <a:srgbClr val="FF0000"/>
              </a:solidFill>
              <a:effectLst>
                <a:outerShdw blurRad="25500" dist="23000" dir="7020000" algn="tl">
                  <a:srgbClr val="000000">
                    <a:alpha val="50000"/>
                  </a:srgbClr>
                </a:outerShdw>
              </a:effectLst>
              <a:latin typeface="HGSｺﾞｼｯｸM" pitchFamily="50" charset="-128"/>
              <a:ea typeface="HGSｺﾞｼｯｸM" pitchFamily="50" charset="-128"/>
            </a:rPr>
            <a:t>※</a:t>
          </a:r>
          <a:endParaRPr lang="ja-JP" altLang="en-US" sz="1100" b="0" cap="none" spc="0">
            <a:ln w="18000">
              <a:noFill/>
              <a:prstDash val="solid"/>
              <a:miter lim="800000"/>
            </a:ln>
            <a:solidFill>
              <a:srgbClr val="FF0000"/>
            </a:solidFill>
            <a:effectLst>
              <a:outerShdw blurRad="25500" dist="23000" dir="7020000" algn="tl">
                <a:srgbClr val="000000">
                  <a:alpha val="50000"/>
                </a:srgbClr>
              </a:outerShdw>
            </a:effectLst>
            <a:latin typeface="HGSｺﾞｼｯｸM" pitchFamily="50" charset="-128"/>
            <a:ea typeface="HGSｺﾞｼｯｸM" pitchFamily="50" charset="-128"/>
          </a:endParaRPr>
        </a:p>
      </xdr:txBody>
    </xdr:sp>
    <xdr:clientData fPrintsWithSheet="0"/>
  </xdr:oneCellAnchor>
  <xdr:oneCellAnchor>
    <xdr:from>
      <xdr:col>33</xdr:col>
      <xdr:colOff>155382</xdr:colOff>
      <xdr:row>8</xdr:row>
      <xdr:rowOff>107799</xdr:rowOff>
    </xdr:from>
    <xdr:ext cx="325730" cy="275717"/>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6811676" y="1441299"/>
          <a:ext cx="325730" cy="275717"/>
        </a:xfrm>
        <a:prstGeom prst="rect">
          <a:avLst/>
        </a:prstGeom>
        <a:noFill/>
      </xdr:spPr>
      <xdr:txBody>
        <a:bodyPr wrap="none" lIns="91440" tIns="45720" rIns="91440" bIns="45720">
          <a:spAutoFit/>
        </a:bodyPr>
        <a:lstStyle/>
        <a:p>
          <a:pPr algn="ctr"/>
          <a:r>
            <a:rPr lang="en-US" altLang="ja-JP" sz="1100" b="0" cap="none" spc="0">
              <a:ln w="18000">
                <a:noFill/>
                <a:prstDash val="solid"/>
                <a:miter lim="800000"/>
              </a:ln>
              <a:solidFill>
                <a:srgbClr val="FF0000"/>
              </a:solidFill>
              <a:effectLst>
                <a:outerShdw blurRad="25500" dist="23000" dir="7020000" algn="tl">
                  <a:srgbClr val="000000">
                    <a:alpha val="50000"/>
                  </a:srgbClr>
                </a:outerShdw>
              </a:effectLst>
              <a:latin typeface="HGSｺﾞｼｯｸM" pitchFamily="50" charset="-128"/>
              <a:ea typeface="HGSｺﾞｼｯｸM" pitchFamily="50" charset="-128"/>
            </a:rPr>
            <a:t>※</a:t>
          </a:r>
          <a:endParaRPr lang="ja-JP" altLang="en-US" sz="1100" b="0" cap="none" spc="0">
            <a:ln w="18000">
              <a:noFill/>
              <a:prstDash val="solid"/>
              <a:miter lim="800000"/>
            </a:ln>
            <a:solidFill>
              <a:srgbClr val="FF0000"/>
            </a:solidFill>
            <a:effectLst>
              <a:outerShdw blurRad="25500" dist="23000" dir="7020000" algn="tl">
                <a:srgbClr val="000000">
                  <a:alpha val="50000"/>
                </a:srgbClr>
              </a:outerShdw>
            </a:effectLst>
            <a:latin typeface="HGSｺﾞｼｯｸM" pitchFamily="50" charset="-128"/>
            <a:ea typeface="HGSｺﾞｼｯｸM" pitchFamily="50" charset="-128"/>
          </a:endParaRPr>
        </a:p>
      </xdr:txBody>
    </xdr:sp>
    <xdr:clientData fPrintsWithSheet="0"/>
  </xdr:oneCellAnchor>
  <xdr:oneCellAnchor>
    <xdr:from>
      <xdr:col>33</xdr:col>
      <xdr:colOff>150899</xdr:colOff>
      <xdr:row>11</xdr:row>
      <xdr:rowOff>114522</xdr:rowOff>
    </xdr:from>
    <xdr:ext cx="325730" cy="275717"/>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6807193" y="1952287"/>
          <a:ext cx="325730" cy="275717"/>
        </a:xfrm>
        <a:prstGeom prst="rect">
          <a:avLst/>
        </a:prstGeom>
        <a:noFill/>
      </xdr:spPr>
      <xdr:txBody>
        <a:bodyPr wrap="none" lIns="91440" tIns="45720" rIns="91440" bIns="45720">
          <a:spAutoFit/>
        </a:bodyPr>
        <a:lstStyle/>
        <a:p>
          <a:pPr algn="ctr"/>
          <a:r>
            <a:rPr lang="en-US" altLang="ja-JP" sz="1100" b="0" cap="none" spc="0">
              <a:ln w="18000">
                <a:noFill/>
                <a:prstDash val="solid"/>
                <a:miter lim="800000"/>
              </a:ln>
              <a:solidFill>
                <a:srgbClr val="FF0000"/>
              </a:solidFill>
              <a:effectLst>
                <a:outerShdw blurRad="25500" dist="23000" dir="7020000" algn="tl">
                  <a:srgbClr val="000000">
                    <a:alpha val="50000"/>
                  </a:srgbClr>
                </a:outerShdw>
              </a:effectLst>
              <a:latin typeface="HGSｺﾞｼｯｸM" pitchFamily="50" charset="-128"/>
              <a:ea typeface="HGSｺﾞｼｯｸM" pitchFamily="50" charset="-128"/>
            </a:rPr>
            <a:t>※</a:t>
          </a:r>
          <a:endParaRPr lang="ja-JP" altLang="en-US" sz="1100" b="0" cap="none" spc="0">
            <a:ln w="18000">
              <a:noFill/>
              <a:prstDash val="solid"/>
              <a:miter lim="800000"/>
            </a:ln>
            <a:solidFill>
              <a:srgbClr val="FF0000"/>
            </a:solidFill>
            <a:effectLst>
              <a:outerShdw blurRad="25500" dist="23000" dir="7020000" algn="tl">
                <a:srgbClr val="000000">
                  <a:alpha val="50000"/>
                </a:srgbClr>
              </a:outerShdw>
            </a:effectLst>
            <a:latin typeface="HGSｺﾞｼｯｸM" pitchFamily="50" charset="-128"/>
            <a:ea typeface="HGSｺﾞｼｯｸM" pitchFamily="50" charset="-128"/>
          </a:endParaRPr>
        </a:p>
      </xdr:txBody>
    </xdr:sp>
    <xdr:clientData fPrintsWithSheet="0"/>
  </xdr:oneCellAnchor>
  <xdr:oneCellAnchor>
    <xdr:from>
      <xdr:col>9</xdr:col>
      <xdr:colOff>146419</xdr:colOff>
      <xdr:row>20</xdr:row>
      <xdr:rowOff>87628</xdr:rowOff>
    </xdr:from>
    <xdr:ext cx="325730" cy="275717"/>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1961772" y="3270099"/>
          <a:ext cx="325730" cy="275717"/>
        </a:xfrm>
        <a:prstGeom prst="rect">
          <a:avLst/>
        </a:prstGeom>
        <a:noFill/>
      </xdr:spPr>
      <xdr:txBody>
        <a:bodyPr wrap="none" lIns="91440" tIns="45720" rIns="91440" bIns="45720">
          <a:spAutoFit/>
        </a:bodyPr>
        <a:lstStyle/>
        <a:p>
          <a:pPr algn="ctr"/>
          <a:r>
            <a:rPr lang="en-US" altLang="ja-JP" sz="1100" b="0" cap="none" spc="0">
              <a:ln w="18000">
                <a:noFill/>
                <a:prstDash val="solid"/>
                <a:miter lim="800000"/>
              </a:ln>
              <a:solidFill>
                <a:srgbClr val="FF0000"/>
              </a:solidFill>
              <a:effectLst>
                <a:outerShdw blurRad="25500" dist="23000" dir="7020000" algn="tl">
                  <a:srgbClr val="000000">
                    <a:alpha val="50000"/>
                  </a:srgbClr>
                </a:outerShdw>
              </a:effectLst>
              <a:latin typeface="HGSｺﾞｼｯｸM" pitchFamily="50" charset="-128"/>
              <a:ea typeface="HGSｺﾞｼｯｸM" pitchFamily="50" charset="-128"/>
            </a:rPr>
            <a:t>※</a:t>
          </a:r>
          <a:endParaRPr lang="ja-JP" altLang="en-US" sz="1100" b="0" cap="none" spc="0">
            <a:ln w="18000">
              <a:noFill/>
              <a:prstDash val="solid"/>
              <a:miter lim="800000"/>
            </a:ln>
            <a:solidFill>
              <a:srgbClr val="FF0000"/>
            </a:solidFill>
            <a:effectLst>
              <a:outerShdw blurRad="25500" dist="23000" dir="7020000" algn="tl">
                <a:srgbClr val="000000">
                  <a:alpha val="50000"/>
                </a:srgbClr>
              </a:outerShdw>
            </a:effectLst>
            <a:latin typeface="HGSｺﾞｼｯｸM" pitchFamily="50" charset="-128"/>
            <a:ea typeface="HGSｺﾞｼｯｸM" pitchFamily="50" charset="-128"/>
          </a:endParaRPr>
        </a:p>
      </xdr:txBody>
    </xdr:sp>
    <xdr:clientData fPrintsWithSheet="0"/>
  </xdr:oneCellAnchor>
  <xdr:oneCellAnchor>
    <xdr:from>
      <xdr:col>19</xdr:col>
      <xdr:colOff>153143</xdr:colOff>
      <xdr:row>20</xdr:row>
      <xdr:rowOff>94351</xdr:rowOff>
    </xdr:from>
    <xdr:ext cx="325730" cy="275717"/>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985555" y="3276822"/>
          <a:ext cx="325730" cy="275717"/>
        </a:xfrm>
        <a:prstGeom prst="rect">
          <a:avLst/>
        </a:prstGeom>
        <a:noFill/>
      </xdr:spPr>
      <xdr:txBody>
        <a:bodyPr wrap="none" lIns="91440" tIns="45720" rIns="91440" bIns="45720">
          <a:spAutoFit/>
        </a:bodyPr>
        <a:lstStyle/>
        <a:p>
          <a:pPr algn="ctr"/>
          <a:r>
            <a:rPr lang="en-US" altLang="ja-JP" sz="1100" b="0" cap="none" spc="0">
              <a:ln w="18000">
                <a:noFill/>
                <a:prstDash val="solid"/>
                <a:miter lim="800000"/>
              </a:ln>
              <a:solidFill>
                <a:srgbClr val="FF0000"/>
              </a:solidFill>
              <a:effectLst>
                <a:outerShdw blurRad="25500" dist="23000" dir="7020000" algn="tl">
                  <a:srgbClr val="000000">
                    <a:alpha val="50000"/>
                  </a:srgbClr>
                </a:outerShdw>
              </a:effectLst>
              <a:latin typeface="HGSｺﾞｼｯｸM" pitchFamily="50" charset="-128"/>
              <a:ea typeface="HGSｺﾞｼｯｸM" pitchFamily="50" charset="-128"/>
            </a:rPr>
            <a:t>※</a:t>
          </a:r>
          <a:endParaRPr lang="ja-JP" altLang="en-US" sz="1100" b="0" cap="none" spc="0">
            <a:ln w="18000">
              <a:noFill/>
              <a:prstDash val="solid"/>
              <a:miter lim="800000"/>
            </a:ln>
            <a:solidFill>
              <a:srgbClr val="FF0000"/>
            </a:solidFill>
            <a:effectLst>
              <a:outerShdw blurRad="25500" dist="23000" dir="7020000" algn="tl">
                <a:srgbClr val="000000">
                  <a:alpha val="50000"/>
                </a:srgbClr>
              </a:outerShdw>
            </a:effectLst>
            <a:latin typeface="HGSｺﾞｼｯｸM" pitchFamily="50" charset="-128"/>
            <a:ea typeface="HGSｺﾞｼｯｸM" pitchFamily="50" charset="-128"/>
          </a:endParaRPr>
        </a:p>
      </xdr:txBody>
    </xdr:sp>
    <xdr:clientData fPrintsWithSheet="0"/>
  </xdr:oneCellAnchor>
  <xdr:oneCellAnchor>
    <xdr:from>
      <xdr:col>1</xdr:col>
      <xdr:colOff>130731</xdr:colOff>
      <xdr:row>20</xdr:row>
      <xdr:rowOff>94351</xdr:rowOff>
    </xdr:from>
    <xdr:ext cx="325730" cy="275717"/>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332437" y="3276822"/>
          <a:ext cx="325730" cy="275717"/>
        </a:xfrm>
        <a:prstGeom prst="rect">
          <a:avLst/>
        </a:prstGeom>
        <a:noFill/>
      </xdr:spPr>
      <xdr:txBody>
        <a:bodyPr wrap="none" lIns="91440" tIns="45720" rIns="91440" bIns="45720">
          <a:spAutoFit/>
        </a:bodyPr>
        <a:lstStyle/>
        <a:p>
          <a:pPr algn="ctr"/>
          <a:r>
            <a:rPr lang="en-US" altLang="ja-JP" sz="1100" b="0" cap="none" spc="0">
              <a:ln w="18000">
                <a:noFill/>
                <a:prstDash val="solid"/>
                <a:miter lim="800000"/>
              </a:ln>
              <a:solidFill>
                <a:srgbClr val="FF0000"/>
              </a:solidFill>
              <a:effectLst>
                <a:outerShdw blurRad="25500" dist="23000" dir="7020000" algn="tl">
                  <a:srgbClr val="000000">
                    <a:alpha val="50000"/>
                  </a:srgbClr>
                </a:outerShdw>
              </a:effectLst>
              <a:latin typeface="HGSｺﾞｼｯｸM" pitchFamily="50" charset="-128"/>
              <a:ea typeface="HGSｺﾞｼｯｸM" pitchFamily="50" charset="-128"/>
            </a:rPr>
            <a:t>※</a:t>
          </a:r>
          <a:endParaRPr lang="ja-JP" altLang="en-US" sz="1100" b="0" cap="none" spc="0">
            <a:ln w="18000">
              <a:noFill/>
              <a:prstDash val="solid"/>
              <a:miter lim="800000"/>
            </a:ln>
            <a:solidFill>
              <a:srgbClr val="FF0000"/>
            </a:solidFill>
            <a:effectLst>
              <a:outerShdw blurRad="25500" dist="23000" dir="7020000" algn="tl">
                <a:srgbClr val="000000">
                  <a:alpha val="50000"/>
                </a:srgbClr>
              </a:outerShdw>
            </a:effectLst>
            <a:latin typeface="HGSｺﾞｼｯｸM" pitchFamily="50" charset="-128"/>
            <a:ea typeface="HGSｺﾞｼｯｸM" pitchFamily="50" charset="-128"/>
          </a:endParaRPr>
        </a:p>
      </xdr:txBody>
    </xdr:sp>
    <xdr:clientData fPrintsWithSheet="0"/>
  </xdr:oneCellAnchor>
  <xdr:oneCellAnchor>
    <xdr:from>
      <xdr:col>3</xdr:col>
      <xdr:colOff>137454</xdr:colOff>
      <xdr:row>20</xdr:row>
      <xdr:rowOff>89869</xdr:rowOff>
    </xdr:from>
    <xdr:ext cx="325730" cy="275717"/>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42572" y="3272340"/>
          <a:ext cx="325730" cy="275717"/>
        </a:xfrm>
        <a:prstGeom prst="rect">
          <a:avLst/>
        </a:prstGeom>
        <a:noFill/>
      </xdr:spPr>
      <xdr:txBody>
        <a:bodyPr wrap="none" lIns="91440" tIns="45720" rIns="91440" bIns="45720">
          <a:spAutoFit/>
        </a:bodyPr>
        <a:lstStyle/>
        <a:p>
          <a:pPr algn="ctr"/>
          <a:r>
            <a:rPr lang="en-US" altLang="ja-JP" sz="1100" b="0" cap="none" spc="0">
              <a:ln w="18000">
                <a:noFill/>
                <a:prstDash val="solid"/>
                <a:miter lim="800000"/>
              </a:ln>
              <a:solidFill>
                <a:srgbClr val="FF0000"/>
              </a:solidFill>
              <a:effectLst>
                <a:outerShdw blurRad="25500" dist="23000" dir="7020000" algn="tl">
                  <a:srgbClr val="000000">
                    <a:alpha val="50000"/>
                  </a:srgbClr>
                </a:outerShdw>
              </a:effectLst>
              <a:latin typeface="HGSｺﾞｼｯｸM" pitchFamily="50" charset="-128"/>
              <a:ea typeface="HGSｺﾞｼｯｸM" pitchFamily="50" charset="-128"/>
            </a:rPr>
            <a:t>※</a:t>
          </a:r>
          <a:endParaRPr lang="ja-JP" altLang="en-US" sz="1100" b="0" cap="none" spc="0">
            <a:ln w="18000">
              <a:noFill/>
              <a:prstDash val="solid"/>
              <a:miter lim="800000"/>
            </a:ln>
            <a:solidFill>
              <a:srgbClr val="FF0000"/>
            </a:solidFill>
            <a:effectLst>
              <a:outerShdw blurRad="25500" dist="23000" dir="7020000" algn="tl">
                <a:srgbClr val="000000">
                  <a:alpha val="50000"/>
                </a:srgbClr>
              </a:outerShdw>
            </a:effectLst>
            <a:latin typeface="HGSｺﾞｼｯｸM" pitchFamily="50" charset="-128"/>
            <a:ea typeface="HGSｺﾞｼｯｸM" pitchFamily="50" charset="-128"/>
          </a:endParaRPr>
        </a:p>
      </xdr:txBody>
    </xdr:sp>
    <xdr:clientData fPrintsWithSheet="0"/>
  </xdr:oneCellAnchor>
  <xdr:oneCellAnchor>
    <xdr:from>
      <xdr:col>5</xdr:col>
      <xdr:colOff>144179</xdr:colOff>
      <xdr:row>20</xdr:row>
      <xdr:rowOff>85387</xdr:rowOff>
    </xdr:from>
    <xdr:ext cx="325730" cy="275717"/>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1152708" y="3267858"/>
          <a:ext cx="325730" cy="275717"/>
        </a:xfrm>
        <a:prstGeom prst="rect">
          <a:avLst/>
        </a:prstGeom>
        <a:noFill/>
      </xdr:spPr>
      <xdr:txBody>
        <a:bodyPr wrap="none" lIns="91440" tIns="45720" rIns="91440" bIns="45720">
          <a:spAutoFit/>
        </a:bodyPr>
        <a:lstStyle/>
        <a:p>
          <a:pPr algn="ctr"/>
          <a:r>
            <a:rPr lang="en-US" altLang="ja-JP" sz="1100" b="0" cap="none" spc="0">
              <a:ln w="18000">
                <a:noFill/>
                <a:prstDash val="solid"/>
                <a:miter lim="800000"/>
              </a:ln>
              <a:solidFill>
                <a:srgbClr val="FF0000"/>
              </a:solidFill>
              <a:effectLst>
                <a:outerShdw blurRad="25500" dist="23000" dir="7020000" algn="tl">
                  <a:srgbClr val="000000">
                    <a:alpha val="50000"/>
                  </a:srgbClr>
                </a:outerShdw>
              </a:effectLst>
              <a:latin typeface="HGSｺﾞｼｯｸM" pitchFamily="50" charset="-128"/>
              <a:ea typeface="HGSｺﾞｼｯｸM" pitchFamily="50" charset="-128"/>
            </a:rPr>
            <a:t>※</a:t>
          </a:r>
          <a:endParaRPr lang="ja-JP" altLang="en-US" sz="1100" b="0" cap="none" spc="0">
            <a:ln w="18000">
              <a:noFill/>
              <a:prstDash val="solid"/>
              <a:miter lim="800000"/>
            </a:ln>
            <a:solidFill>
              <a:srgbClr val="FF0000"/>
            </a:solidFill>
            <a:effectLst>
              <a:outerShdw blurRad="25500" dist="23000" dir="7020000" algn="tl">
                <a:srgbClr val="000000">
                  <a:alpha val="50000"/>
                </a:srgbClr>
              </a:outerShdw>
            </a:effectLst>
            <a:latin typeface="HGSｺﾞｼｯｸM" pitchFamily="50" charset="-128"/>
            <a:ea typeface="HGSｺﾞｼｯｸM" pitchFamily="50" charset="-128"/>
          </a:endParaRPr>
        </a:p>
      </xdr:txBody>
    </xdr:sp>
    <xdr:clientData fPrintsWithSheet="0"/>
  </xdr:oneCellAnchor>
  <xdr:oneCellAnchor>
    <xdr:from>
      <xdr:col>7</xdr:col>
      <xdr:colOff>94872</xdr:colOff>
      <xdr:row>20</xdr:row>
      <xdr:rowOff>92111</xdr:rowOff>
    </xdr:from>
    <xdr:ext cx="325730" cy="275717"/>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506813" y="3442670"/>
          <a:ext cx="325730" cy="275717"/>
        </a:xfrm>
        <a:prstGeom prst="rect">
          <a:avLst/>
        </a:prstGeom>
        <a:noFill/>
      </xdr:spPr>
      <xdr:txBody>
        <a:bodyPr wrap="none" lIns="91440" tIns="45720" rIns="91440" bIns="45720">
          <a:spAutoFit/>
        </a:bodyPr>
        <a:lstStyle/>
        <a:p>
          <a:pPr algn="ctr"/>
          <a:r>
            <a:rPr lang="en-US" altLang="ja-JP" sz="1100" b="0" cap="none" spc="0">
              <a:ln w="18000">
                <a:noFill/>
                <a:prstDash val="solid"/>
                <a:miter lim="800000"/>
              </a:ln>
              <a:solidFill>
                <a:srgbClr val="FF0000"/>
              </a:solidFill>
              <a:effectLst>
                <a:outerShdw blurRad="25500" dist="23000" dir="7020000" algn="tl">
                  <a:srgbClr val="000000">
                    <a:alpha val="50000"/>
                  </a:srgbClr>
                </a:outerShdw>
              </a:effectLst>
              <a:latin typeface="HGSｺﾞｼｯｸM" pitchFamily="50" charset="-128"/>
              <a:ea typeface="HGSｺﾞｼｯｸM" pitchFamily="50" charset="-128"/>
            </a:rPr>
            <a:t>※</a:t>
          </a:r>
          <a:endParaRPr lang="ja-JP" altLang="en-US" sz="1100" b="0" cap="none" spc="0">
            <a:ln w="18000">
              <a:noFill/>
              <a:prstDash val="solid"/>
              <a:miter lim="800000"/>
            </a:ln>
            <a:solidFill>
              <a:srgbClr val="FF0000"/>
            </a:solidFill>
            <a:effectLst>
              <a:outerShdw blurRad="25500" dist="23000" dir="7020000" algn="tl">
                <a:srgbClr val="000000">
                  <a:alpha val="50000"/>
                </a:srgbClr>
              </a:outerShdw>
            </a:effectLst>
            <a:latin typeface="HGSｺﾞｼｯｸM" pitchFamily="50" charset="-128"/>
            <a:ea typeface="HGSｺﾞｼｯｸM" pitchFamily="50" charset="-128"/>
          </a:endParaRPr>
        </a:p>
      </xdr:txBody>
    </xdr:sp>
    <xdr:clientData fPrintsWithSheet="0"/>
  </xdr:oneCellAnchor>
  <xdr:oneCellAnchor>
    <xdr:from>
      <xdr:col>10</xdr:col>
      <xdr:colOff>26894</xdr:colOff>
      <xdr:row>16</xdr:row>
      <xdr:rowOff>11206</xdr:rowOff>
    </xdr:from>
    <xdr:ext cx="8659906" cy="324971"/>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1819835" y="2727512"/>
          <a:ext cx="8659906" cy="324971"/>
        </a:xfrm>
        <a:prstGeom prst="rect">
          <a:avLst/>
        </a:prstGeom>
        <a:noFill/>
      </xdr:spPr>
      <xdr:txBody>
        <a:bodyPr wrap="square" lIns="91440" tIns="45720" rIns="91440" bIns="45720">
          <a:noAutofit/>
        </a:bodyPr>
        <a:lstStyle/>
        <a:p>
          <a:pPr algn="ctr"/>
          <a:r>
            <a:rPr lang="en-US" altLang="ja-JP" sz="1800" b="0" cap="none" spc="0">
              <a:ln w="18000">
                <a:noFill/>
                <a:prstDash val="solid"/>
                <a:miter lim="800000"/>
              </a:ln>
              <a:solidFill>
                <a:srgbClr val="FF0000"/>
              </a:solidFill>
              <a:effectLst>
                <a:outerShdw blurRad="25500" dist="23000" dir="7020000" algn="tl">
                  <a:srgbClr val="000000">
                    <a:alpha val="50000"/>
                  </a:srgbClr>
                </a:outerShdw>
              </a:effectLst>
              <a:latin typeface="HGSｺﾞｼｯｸM" pitchFamily="50" charset="-128"/>
              <a:ea typeface="HGSｺﾞｼｯｸM" pitchFamily="50" charset="-128"/>
            </a:rPr>
            <a:t>※</a:t>
          </a:r>
          <a:r>
            <a:rPr lang="ja-JP" altLang="en-US" sz="1400" b="0" cap="none" spc="0">
              <a:ln w="18000">
                <a:noFill/>
                <a:prstDash val="solid"/>
                <a:miter lim="800000"/>
              </a:ln>
              <a:solidFill>
                <a:srgbClr val="FF0000"/>
              </a:solidFill>
              <a:effectLst>
                <a:outerShdw blurRad="25500" dist="23000" dir="7020000" algn="tl">
                  <a:srgbClr val="000000">
                    <a:alpha val="50000"/>
                  </a:srgbClr>
                </a:outerShdw>
              </a:effectLst>
              <a:latin typeface="HGSｺﾞｼｯｸM" pitchFamily="50" charset="-128"/>
              <a:ea typeface="HGSｺﾞｼｯｸM" pitchFamily="50" charset="-128"/>
            </a:rPr>
            <a:t>個所は入力可能項目です。年度初めは初期値年度設定欄及び初期設定のシートもご確認ください。</a:t>
          </a:r>
        </a:p>
      </xdr:txBody>
    </xdr:sp>
    <xdr:clientData fPrintsWithSheet="0"/>
  </xdr:oneCellAnchor>
  <xdr:oneCellAnchor>
    <xdr:from>
      <xdr:col>52</xdr:col>
      <xdr:colOff>144176</xdr:colOff>
      <xdr:row>2</xdr:row>
      <xdr:rowOff>18152</xdr:rowOff>
    </xdr:from>
    <xdr:ext cx="325730" cy="275717"/>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10632882" y="354328"/>
          <a:ext cx="325730" cy="275717"/>
        </a:xfrm>
        <a:prstGeom prst="rect">
          <a:avLst/>
        </a:prstGeom>
        <a:noFill/>
      </xdr:spPr>
      <xdr:txBody>
        <a:bodyPr wrap="none" lIns="91440" tIns="45720" rIns="91440" bIns="45720">
          <a:spAutoFit/>
        </a:bodyPr>
        <a:lstStyle/>
        <a:p>
          <a:pPr algn="ctr"/>
          <a:r>
            <a:rPr lang="en-US" altLang="ja-JP" sz="1100" b="0" cap="none" spc="0">
              <a:ln w="18000">
                <a:noFill/>
                <a:prstDash val="solid"/>
                <a:miter lim="800000"/>
              </a:ln>
              <a:solidFill>
                <a:srgbClr val="FF0000"/>
              </a:solidFill>
              <a:effectLst>
                <a:outerShdw blurRad="25500" dist="23000" dir="7020000" algn="tl">
                  <a:srgbClr val="000000">
                    <a:alpha val="50000"/>
                  </a:srgbClr>
                </a:outerShdw>
              </a:effectLst>
              <a:latin typeface="HGSｺﾞｼｯｸM" pitchFamily="50" charset="-128"/>
              <a:ea typeface="HGSｺﾞｼｯｸM" pitchFamily="50" charset="-128"/>
            </a:rPr>
            <a:t>※</a:t>
          </a:r>
          <a:endParaRPr lang="ja-JP" altLang="en-US" sz="1100" b="0" cap="none" spc="0">
            <a:ln w="18000">
              <a:noFill/>
              <a:prstDash val="solid"/>
              <a:miter lim="800000"/>
            </a:ln>
            <a:solidFill>
              <a:srgbClr val="FF0000"/>
            </a:solidFill>
            <a:effectLst>
              <a:outerShdw blurRad="25500" dist="23000" dir="7020000" algn="tl">
                <a:srgbClr val="000000">
                  <a:alpha val="50000"/>
                </a:srgbClr>
              </a:outerShdw>
            </a:effectLst>
            <a:latin typeface="HGSｺﾞｼｯｸM" pitchFamily="50" charset="-128"/>
            <a:ea typeface="HGSｺﾞｼｯｸM" pitchFamily="50" charset="-128"/>
          </a:endParaRPr>
        </a:p>
      </xdr:txBody>
    </xdr:sp>
    <xdr:clientData fPrintsWithSheet="0"/>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82"/>
  <sheetViews>
    <sheetView showGridLines="0" tabSelected="1" zoomScale="70" zoomScaleNormal="70" workbookViewId="0">
      <selection activeCell="C34" sqref="C34"/>
    </sheetView>
  </sheetViews>
  <sheetFormatPr defaultColWidth="9" defaultRowHeight="13.5" x14ac:dyDescent="0.15"/>
  <cols>
    <col min="1" max="57" width="2.625" style="5" customWidth="1"/>
    <col min="58" max="16384" width="9" style="5"/>
  </cols>
  <sheetData>
    <row r="1" spans="1:53" ht="13.5" customHeight="1" x14ac:dyDescent="0.15">
      <c r="A1" s="76" t="s">
        <v>14</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row>
    <row r="2" spans="1:53" ht="13.5" customHeight="1" x14ac:dyDescent="0.15">
      <c r="A2" s="76"/>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row>
    <row r="3" spans="1:53" x14ac:dyDescent="0.15">
      <c r="A3" s="76"/>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row>
    <row r="9" spans="1:53" ht="13.5" customHeight="1" x14ac:dyDescent="0.15">
      <c r="C9" s="35"/>
      <c r="D9" s="35"/>
      <c r="E9" s="35"/>
      <c r="F9" s="35"/>
      <c r="G9" s="35"/>
      <c r="H9" s="35"/>
      <c r="I9" s="35"/>
      <c r="J9" s="35"/>
      <c r="K9" s="35"/>
      <c r="L9" s="35"/>
      <c r="M9" s="35"/>
      <c r="N9" s="35"/>
      <c r="O9" s="35"/>
      <c r="P9" s="35"/>
    </row>
    <row r="10" spans="1:53" ht="13.5" customHeight="1" x14ac:dyDescent="0.15">
      <c r="C10" s="35"/>
      <c r="D10" s="35"/>
      <c r="E10" s="35"/>
      <c r="F10" s="35"/>
      <c r="G10" s="35"/>
      <c r="H10" s="35"/>
      <c r="I10" s="35"/>
      <c r="J10" s="35"/>
      <c r="K10" s="35"/>
      <c r="L10" s="35"/>
      <c r="M10" s="35"/>
      <c r="N10" s="35"/>
      <c r="O10" s="35"/>
      <c r="P10" s="35"/>
    </row>
    <row r="11" spans="1:53" ht="13.5" customHeight="1" x14ac:dyDescent="0.15">
      <c r="C11" s="41" t="s">
        <v>51</v>
      </c>
      <c r="D11" s="41"/>
      <c r="E11" s="41"/>
      <c r="F11" s="41"/>
      <c r="G11" s="41"/>
      <c r="H11" s="41"/>
      <c r="I11" s="41"/>
      <c r="J11" s="41"/>
      <c r="K11" s="41"/>
      <c r="L11" s="41"/>
      <c r="M11" s="41"/>
      <c r="N11" s="41"/>
      <c r="O11" s="41"/>
      <c r="P11" s="41"/>
      <c r="Q11" s="41"/>
      <c r="R11" s="77"/>
      <c r="S11" s="77"/>
      <c r="T11" s="77" t="s">
        <v>50</v>
      </c>
      <c r="U11" s="77"/>
    </row>
    <row r="12" spans="1:53" ht="13.5" customHeight="1" x14ac:dyDescent="0.15">
      <c r="C12" s="41"/>
      <c r="D12" s="41"/>
      <c r="E12" s="41"/>
      <c r="F12" s="41"/>
      <c r="G12" s="41"/>
      <c r="H12" s="41"/>
      <c r="I12" s="41"/>
      <c r="J12" s="41"/>
      <c r="K12" s="41"/>
      <c r="L12" s="41"/>
      <c r="M12" s="41"/>
      <c r="N12" s="41"/>
      <c r="O12" s="41"/>
      <c r="P12" s="41"/>
      <c r="Q12" s="41"/>
      <c r="R12" s="77"/>
      <c r="S12" s="77"/>
      <c r="T12" s="77"/>
      <c r="U12" s="77"/>
    </row>
    <row r="17" spans="3:53" ht="13.5" customHeight="1" x14ac:dyDescent="0.15">
      <c r="C17" s="12"/>
      <c r="D17" s="26"/>
      <c r="E17" s="46" t="s">
        <v>15</v>
      </c>
      <c r="F17" s="46"/>
      <c r="G17" s="46"/>
      <c r="H17" s="46"/>
      <c r="I17" s="46"/>
      <c r="J17" s="46"/>
      <c r="K17" s="46"/>
      <c r="L17" s="46"/>
      <c r="M17" s="46"/>
      <c r="N17" s="46"/>
      <c r="O17" s="46"/>
      <c r="P17" s="46"/>
      <c r="Q17" s="13"/>
      <c r="R17" s="78">
        <f>'計算書（印刷用）'!BC68</f>
        <v>0</v>
      </c>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27"/>
      <c r="BA17" s="28"/>
    </row>
    <row r="18" spans="3:53" ht="13.5" customHeight="1" x14ac:dyDescent="0.15">
      <c r="C18" s="14"/>
      <c r="E18" s="35"/>
      <c r="F18" s="35"/>
      <c r="G18" s="35"/>
      <c r="H18" s="35"/>
      <c r="I18" s="35"/>
      <c r="J18" s="35"/>
      <c r="K18" s="35"/>
      <c r="L18" s="35"/>
      <c r="M18" s="35"/>
      <c r="N18" s="35"/>
      <c r="O18" s="35"/>
      <c r="P18" s="35"/>
      <c r="Q18" s="15"/>
      <c r="R18" s="80"/>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27"/>
      <c r="BA18" s="28"/>
    </row>
    <row r="19" spans="3:53" ht="13.5" customHeight="1" x14ac:dyDescent="0.15">
      <c r="C19" s="16"/>
      <c r="D19" s="21"/>
      <c r="E19" s="36"/>
      <c r="F19" s="36"/>
      <c r="G19" s="36"/>
      <c r="H19" s="36"/>
      <c r="I19" s="36"/>
      <c r="J19" s="36"/>
      <c r="K19" s="36"/>
      <c r="L19" s="36"/>
      <c r="M19" s="36"/>
      <c r="N19" s="36"/>
      <c r="O19" s="36"/>
      <c r="P19" s="36"/>
      <c r="Q19" s="17"/>
      <c r="R19" s="82"/>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27"/>
      <c r="BA19" s="28"/>
    </row>
    <row r="24" spans="3:53" x14ac:dyDescent="0.15">
      <c r="C24" s="85" t="s">
        <v>38</v>
      </c>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row>
    <row r="25" spans="3:53" x14ac:dyDescent="0.15">
      <c r="C25" s="85"/>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row>
    <row r="28" spans="3:53" x14ac:dyDescent="0.15">
      <c r="C28" s="85" t="s">
        <v>16</v>
      </c>
      <c r="D28" s="85"/>
      <c r="E28" s="85"/>
      <c r="F28" s="85"/>
      <c r="G28" s="85"/>
      <c r="H28" s="85"/>
      <c r="I28" s="85"/>
      <c r="J28" s="85"/>
      <c r="K28" s="85"/>
      <c r="L28" s="85"/>
      <c r="M28" s="85"/>
      <c r="N28" s="85"/>
      <c r="O28" s="85"/>
      <c r="P28" s="85"/>
      <c r="Q28" s="85"/>
      <c r="R28" s="85"/>
      <c r="S28" s="85"/>
    </row>
    <row r="29" spans="3:53" x14ac:dyDescent="0.15">
      <c r="C29" s="85"/>
      <c r="D29" s="85"/>
      <c r="E29" s="85"/>
      <c r="F29" s="85"/>
      <c r="G29" s="85"/>
      <c r="H29" s="85"/>
      <c r="I29" s="85"/>
      <c r="J29" s="85"/>
      <c r="K29" s="85"/>
      <c r="L29" s="85"/>
      <c r="M29" s="85"/>
      <c r="N29" s="85"/>
      <c r="O29" s="85"/>
      <c r="P29" s="85"/>
      <c r="Q29" s="85"/>
      <c r="R29" s="85"/>
      <c r="S29" s="85"/>
    </row>
    <row r="32" spans="3:53" ht="13.5" customHeight="1" x14ac:dyDescent="0.15">
      <c r="C32" s="86" t="s">
        <v>52</v>
      </c>
      <c r="D32" s="86"/>
      <c r="E32" s="86"/>
      <c r="F32" s="86"/>
      <c r="G32" s="86"/>
      <c r="H32" s="86"/>
      <c r="I32" s="86"/>
      <c r="J32" s="86"/>
      <c r="K32" s="86"/>
      <c r="L32" s="29"/>
      <c r="M32" s="29"/>
      <c r="N32" s="29"/>
    </row>
    <row r="33" spans="3:51" ht="13.5" customHeight="1" x14ac:dyDescent="0.15">
      <c r="C33" s="86"/>
      <c r="D33" s="86"/>
      <c r="E33" s="86"/>
      <c r="F33" s="86"/>
      <c r="G33" s="86"/>
      <c r="H33" s="86"/>
      <c r="I33" s="86"/>
      <c r="J33" s="86"/>
      <c r="K33" s="86"/>
      <c r="L33" s="29"/>
      <c r="M33" s="29"/>
      <c r="N33" s="29"/>
    </row>
    <row r="34" spans="3:51" ht="13.5" customHeight="1" x14ac:dyDescent="0.15">
      <c r="C34" s="29"/>
      <c r="D34" s="29"/>
      <c r="E34" s="29"/>
      <c r="F34" s="29"/>
      <c r="G34" s="29"/>
      <c r="H34" s="29"/>
      <c r="I34" s="29"/>
      <c r="J34" s="29"/>
      <c r="K34" s="29"/>
      <c r="L34" s="29"/>
      <c r="M34" s="29"/>
      <c r="N34" s="29"/>
    </row>
    <row r="36" spans="3:51" x14ac:dyDescent="0.15">
      <c r="C36" s="12"/>
      <c r="D36" s="73" t="s">
        <v>18</v>
      </c>
      <c r="E36" s="73"/>
      <c r="F36" s="73"/>
      <c r="G36" s="73"/>
      <c r="H36" s="73"/>
      <c r="I36" s="73"/>
      <c r="J36" s="73"/>
      <c r="K36" s="73"/>
      <c r="L36" s="13"/>
      <c r="M36" s="12"/>
      <c r="N36" s="46" t="s">
        <v>17</v>
      </c>
      <c r="O36" s="46"/>
      <c r="P36" s="46"/>
      <c r="Q36" s="46"/>
      <c r="R36" s="46"/>
      <c r="S36" s="46"/>
      <c r="T36" s="46"/>
      <c r="U36" s="46"/>
      <c r="V36" s="13"/>
      <c r="W36" s="64"/>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6"/>
    </row>
    <row r="37" spans="3:51" x14ac:dyDescent="0.15">
      <c r="C37" s="14"/>
      <c r="D37" s="74"/>
      <c r="E37" s="74"/>
      <c r="F37" s="74"/>
      <c r="G37" s="74"/>
      <c r="H37" s="74"/>
      <c r="I37" s="74"/>
      <c r="J37" s="74"/>
      <c r="K37" s="74"/>
      <c r="L37" s="15"/>
      <c r="M37" s="14"/>
      <c r="N37" s="35"/>
      <c r="O37" s="35"/>
      <c r="P37" s="35"/>
      <c r="Q37" s="35"/>
      <c r="R37" s="35"/>
      <c r="S37" s="35"/>
      <c r="T37" s="35"/>
      <c r="U37" s="35"/>
      <c r="V37" s="15"/>
      <c r="W37" s="67"/>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9"/>
    </row>
    <row r="38" spans="3:51" x14ac:dyDescent="0.15">
      <c r="C38" s="14"/>
      <c r="D38" s="74"/>
      <c r="E38" s="74"/>
      <c r="F38" s="74"/>
      <c r="G38" s="74"/>
      <c r="H38" s="74"/>
      <c r="I38" s="74"/>
      <c r="J38" s="74"/>
      <c r="K38" s="74"/>
      <c r="L38" s="15"/>
      <c r="M38" s="14"/>
      <c r="N38" s="35"/>
      <c r="O38" s="35"/>
      <c r="P38" s="35"/>
      <c r="Q38" s="35"/>
      <c r="R38" s="35"/>
      <c r="S38" s="35"/>
      <c r="T38" s="35"/>
      <c r="U38" s="35"/>
      <c r="V38" s="15"/>
      <c r="W38" s="67"/>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9"/>
    </row>
    <row r="39" spans="3:51" x14ac:dyDescent="0.15">
      <c r="C39" s="14"/>
      <c r="D39" s="74"/>
      <c r="E39" s="74"/>
      <c r="F39" s="74"/>
      <c r="G39" s="74"/>
      <c r="H39" s="74"/>
      <c r="I39" s="74"/>
      <c r="J39" s="74"/>
      <c r="K39" s="74"/>
      <c r="L39" s="15"/>
      <c r="M39" s="14"/>
      <c r="N39" s="35"/>
      <c r="O39" s="35"/>
      <c r="P39" s="35"/>
      <c r="Q39" s="35"/>
      <c r="R39" s="35"/>
      <c r="S39" s="35"/>
      <c r="T39" s="35"/>
      <c r="U39" s="35"/>
      <c r="V39" s="15"/>
      <c r="W39" s="67"/>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9"/>
    </row>
    <row r="40" spans="3:51" x14ac:dyDescent="0.15">
      <c r="C40" s="14"/>
      <c r="D40" s="74"/>
      <c r="E40" s="74"/>
      <c r="F40" s="74"/>
      <c r="G40" s="74"/>
      <c r="H40" s="74"/>
      <c r="I40" s="74"/>
      <c r="J40" s="74"/>
      <c r="K40" s="74"/>
      <c r="L40" s="15"/>
      <c r="M40" s="14"/>
      <c r="N40" s="35"/>
      <c r="O40" s="35"/>
      <c r="P40" s="35"/>
      <c r="Q40" s="35"/>
      <c r="R40" s="35"/>
      <c r="S40" s="35"/>
      <c r="T40" s="35"/>
      <c r="U40" s="35"/>
      <c r="V40" s="15"/>
      <c r="W40" s="67"/>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9"/>
    </row>
    <row r="41" spans="3:51" x14ac:dyDescent="0.15">
      <c r="C41" s="14"/>
      <c r="D41" s="74"/>
      <c r="E41" s="74"/>
      <c r="F41" s="74"/>
      <c r="G41" s="74"/>
      <c r="H41" s="74"/>
      <c r="I41" s="74"/>
      <c r="J41" s="74"/>
      <c r="K41" s="74"/>
      <c r="L41" s="15"/>
      <c r="M41" s="14"/>
      <c r="N41" s="35"/>
      <c r="O41" s="35"/>
      <c r="P41" s="35"/>
      <c r="Q41" s="35"/>
      <c r="R41" s="35"/>
      <c r="S41" s="35"/>
      <c r="T41" s="35"/>
      <c r="U41" s="35"/>
      <c r="V41" s="15"/>
      <c r="W41" s="67"/>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9"/>
    </row>
    <row r="42" spans="3:51" ht="13.5" customHeight="1" x14ac:dyDescent="0.15">
      <c r="C42" s="14"/>
      <c r="D42" s="74"/>
      <c r="E42" s="74"/>
      <c r="F42" s="74"/>
      <c r="G42" s="74"/>
      <c r="H42" s="74"/>
      <c r="I42" s="74"/>
      <c r="J42" s="74"/>
      <c r="K42" s="74"/>
      <c r="L42" s="15"/>
      <c r="M42" s="16"/>
      <c r="N42" s="36"/>
      <c r="O42" s="36"/>
      <c r="P42" s="36"/>
      <c r="Q42" s="36"/>
      <c r="R42" s="36"/>
      <c r="S42" s="36"/>
      <c r="T42" s="36"/>
      <c r="U42" s="36"/>
      <c r="V42" s="17"/>
      <c r="W42" s="70"/>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2"/>
    </row>
    <row r="43" spans="3:51" ht="13.5" customHeight="1" x14ac:dyDescent="0.15">
      <c r="C43" s="14"/>
      <c r="D43" s="74"/>
      <c r="E43" s="74"/>
      <c r="F43" s="74"/>
      <c r="G43" s="74"/>
      <c r="H43" s="74"/>
      <c r="I43" s="74"/>
      <c r="J43" s="74"/>
      <c r="K43" s="74"/>
      <c r="L43" s="15"/>
      <c r="M43" s="12"/>
      <c r="N43" s="46" t="s">
        <v>26</v>
      </c>
      <c r="O43" s="46"/>
      <c r="P43" s="46"/>
      <c r="Q43" s="46"/>
      <c r="R43" s="46"/>
      <c r="S43" s="46"/>
      <c r="T43" s="46"/>
      <c r="U43" s="46"/>
      <c r="V43" s="13"/>
      <c r="W43" s="64"/>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6"/>
    </row>
    <row r="44" spans="3:51" ht="13.5" customHeight="1" x14ac:dyDescent="0.15">
      <c r="C44" s="14"/>
      <c r="D44" s="74"/>
      <c r="E44" s="74"/>
      <c r="F44" s="74"/>
      <c r="G44" s="74"/>
      <c r="H44" s="74"/>
      <c r="I44" s="74"/>
      <c r="J44" s="74"/>
      <c r="K44" s="74"/>
      <c r="L44" s="15"/>
      <c r="M44" s="14"/>
      <c r="N44" s="35"/>
      <c r="O44" s="35"/>
      <c r="P44" s="35"/>
      <c r="Q44" s="35"/>
      <c r="R44" s="35"/>
      <c r="S44" s="35"/>
      <c r="T44" s="35"/>
      <c r="U44" s="35"/>
      <c r="V44" s="15"/>
      <c r="W44" s="67"/>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9"/>
    </row>
    <row r="45" spans="3:51" ht="13.5" customHeight="1" x14ac:dyDescent="0.15">
      <c r="C45" s="14"/>
      <c r="D45" s="74"/>
      <c r="E45" s="74"/>
      <c r="F45" s="74"/>
      <c r="G45" s="74"/>
      <c r="H45" s="74"/>
      <c r="I45" s="74"/>
      <c r="J45" s="74"/>
      <c r="K45" s="74"/>
      <c r="L45" s="15"/>
      <c r="M45" s="14"/>
      <c r="N45" s="35"/>
      <c r="O45" s="35"/>
      <c r="P45" s="35"/>
      <c r="Q45" s="35"/>
      <c r="R45" s="35"/>
      <c r="S45" s="35"/>
      <c r="T45" s="35"/>
      <c r="U45" s="35"/>
      <c r="V45" s="15"/>
      <c r="W45" s="67"/>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9"/>
    </row>
    <row r="46" spans="3:51" x14ac:dyDescent="0.15">
      <c r="C46" s="14"/>
      <c r="D46" s="74"/>
      <c r="E46" s="74"/>
      <c r="F46" s="74"/>
      <c r="G46" s="74"/>
      <c r="H46" s="74"/>
      <c r="I46" s="74"/>
      <c r="J46" s="74"/>
      <c r="K46" s="74"/>
      <c r="L46" s="15"/>
      <c r="M46" s="14"/>
      <c r="N46" s="35"/>
      <c r="O46" s="35"/>
      <c r="P46" s="35"/>
      <c r="Q46" s="35"/>
      <c r="R46" s="35"/>
      <c r="S46" s="35"/>
      <c r="T46" s="35"/>
      <c r="U46" s="35"/>
      <c r="V46" s="15"/>
      <c r="W46" s="67"/>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9"/>
    </row>
    <row r="47" spans="3:51" x14ac:dyDescent="0.15">
      <c r="C47" s="14"/>
      <c r="D47" s="74"/>
      <c r="E47" s="74"/>
      <c r="F47" s="74"/>
      <c r="G47" s="74"/>
      <c r="H47" s="74"/>
      <c r="I47" s="74"/>
      <c r="J47" s="74"/>
      <c r="K47" s="74"/>
      <c r="L47" s="15"/>
      <c r="M47" s="14"/>
      <c r="N47" s="35"/>
      <c r="O47" s="35"/>
      <c r="P47" s="35"/>
      <c r="Q47" s="35"/>
      <c r="R47" s="35"/>
      <c r="S47" s="35"/>
      <c r="T47" s="35"/>
      <c r="U47" s="35"/>
      <c r="V47" s="15"/>
      <c r="W47" s="67"/>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9"/>
    </row>
    <row r="48" spans="3:51" x14ac:dyDescent="0.15">
      <c r="C48" s="14"/>
      <c r="D48" s="74"/>
      <c r="E48" s="74"/>
      <c r="F48" s="74"/>
      <c r="G48" s="74"/>
      <c r="H48" s="74"/>
      <c r="I48" s="74"/>
      <c r="J48" s="74"/>
      <c r="K48" s="74"/>
      <c r="L48" s="15"/>
      <c r="M48" s="14"/>
      <c r="N48" s="35"/>
      <c r="O48" s="35"/>
      <c r="P48" s="35"/>
      <c r="Q48" s="35"/>
      <c r="R48" s="35"/>
      <c r="S48" s="35"/>
      <c r="T48" s="35"/>
      <c r="U48" s="35"/>
      <c r="V48" s="15"/>
      <c r="W48" s="67"/>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c r="AY48" s="69"/>
    </row>
    <row r="49" spans="3:51" x14ac:dyDescent="0.15">
      <c r="C49" s="16"/>
      <c r="D49" s="75"/>
      <c r="E49" s="75"/>
      <c r="F49" s="75"/>
      <c r="G49" s="75"/>
      <c r="H49" s="75"/>
      <c r="I49" s="75"/>
      <c r="J49" s="75"/>
      <c r="K49" s="75"/>
      <c r="L49" s="17"/>
      <c r="M49" s="16"/>
      <c r="N49" s="36"/>
      <c r="O49" s="36"/>
      <c r="P49" s="36"/>
      <c r="Q49" s="36"/>
      <c r="R49" s="36"/>
      <c r="S49" s="36"/>
      <c r="T49" s="36"/>
      <c r="U49" s="36"/>
      <c r="V49" s="17"/>
      <c r="W49" s="70"/>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2"/>
    </row>
    <row r="54" spans="3:51" x14ac:dyDescent="0.15">
      <c r="C54" s="84" t="s">
        <v>19</v>
      </c>
      <c r="D54" s="84"/>
      <c r="E54" s="84"/>
      <c r="F54" s="84"/>
      <c r="G54" s="84"/>
    </row>
    <row r="55" spans="3:51" x14ac:dyDescent="0.15">
      <c r="C55" s="84"/>
      <c r="D55" s="84"/>
      <c r="E55" s="84"/>
      <c r="F55" s="84"/>
      <c r="G55" s="84"/>
    </row>
    <row r="56" spans="3:51" x14ac:dyDescent="0.15">
      <c r="C56" s="12"/>
      <c r="D56" s="46" t="s">
        <v>20</v>
      </c>
      <c r="E56" s="46"/>
      <c r="F56" s="46"/>
      <c r="G56" s="46"/>
      <c r="H56" s="46"/>
      <c r="I56" s="46"/>
      <c r="J56" s="46"/>
      <c r="K56" s="46"/>
      <c r="L56" s="13"/>
      <c r="M56" s="47"/>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9"/>
    </row>
    <row r="57" spans="3:51" x14ac:dyDescent="0.15">
      <c r="C57" s="14"/>
      <c r="D57" s="35"/>
      <c r="E57" s="35"/>
      <c r="F57" s="35"/>
      <c r="G57" s="35"/>
      <c r="H57" s="35"/>
      <c r="I57" s="35"/>
      <c r="J57" s="35"/>
      <c r="K57" s="35"/>
      <c r="L57" s="15"/>
      <c r="M57" s="40"/>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2"/>
    </row>
    <row r="58" spans="3:51" x14ac:dyDescent="0.15">
      <c r="C58" s="14"/>
      <c r="D58" s="35"/>
      <c r="E58" s="35"/>
      <c r="F58" s="35"/>
      <c r="G58" s="35"/>
      <c r="H58" s="35"/>
      <c r="I58" s="35"/>
      <c r="J58" s="35"/>
      <c r="K58" s="35"/>
      <c r="L58" s="15"/>
      <c r="M58" s="40"/>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2"/>
    </row>
    <row r="59" spans="3:51" x14ac:dyDescent="0.15">
      <c r="C59" s="14"/>
      <c r="D59" s="35"/>
      <c r="E59" s="35"/>
      <c r="F59" s="35"/>
      <c r="G59" s="35"/>
      <c r="H59" s="35"/>
      <c r="I59" s="35"/>
      <c r="J59" s="35"/>
      <c r="K59" s="35"/>
      <c r="L59" s="15"/>
      <c r="M59" s="40"/>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2"/>
    </row>
    <row r="60" spans="3:51" x14ac:dyDescent="0.15">
      <c r="C60" s="16"/>
      <c r="D60" s="36"/>
      <c r="E60" s="36"/>
      <c r="F60" s="36"/>
      <c r="G60" s="36"/>
      <c r="H60" s="36"/>
      <c r="I60" s="36"/>
      <c r="J60" s="36"/>
      <c r="K60" s="36"/>
      <c r="L60" s="17"/>
      <c r="M60" s="43"/>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5"/>
    </row>
    <row r="61" spans="3:51" x14ac:dyDescent="0.15">
      <c r="C61" s="12"/>
      <c r="D61" s="46" t="s">
        <v>21</v>
      </c>
      <c r="E61" s="46"/>
      <c r="F61" s="46"/>
      <c r="G61" s="46"/>
      <c r="H61" s="46"/>
      <c r="I61" s="46"/>
      <c r="J61" s="46"/>
      <c r="K61" s="46"/>
      <c r="L61" s="13"/>
      <c r="M61" s="47"/>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9"/>
    </row>
    <row r="62" spans="3:51" x14ac:dyDescent="0.15">
      <c r="C62" s="14"/>
      <c r="D62" s="35"/>
      <c r="E62" s="35"/>
      <c r="F62" s="35"/>
      <c r="G62" s="35"/>
      <c r="H62" s="35"/>
      <c r="I62" s="35"/>
      <c r="J62" s="35"/>
      <c r="K62" s="35"/>
      <c r="L62" s="15"/>
      <c r="M62" s="40"/>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2"/>
    </row>
    <row r="63" spans="3:51" x14ac:dyDescent="0.15">
      <c r="C63" s="14"/>
      <c r="D63" s="35"/>
      <c r="E63" s="35"/>
      <c r="F63" s="35"/>
      <c r="G63" s="35"/>
      <c r="H63" s="35"/>
      <c r="I63" s="35"/>
      <c r="J63" s="35"/>
      <c r="K63" s="35"/>
      <c r="L63" s="15"/>
      <c r="M63" s="40"/>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2"/>
    </row>
    <row r="64" spans="3:51" x14ac:dyDescent="0.15">
      <c r="C64" s="14"/>
      <c r="D64" s="35"/>
      <c r="E64" s="35"/>
      <c r="F64" s="35"/>
      <c r="G64" s="35"/>
      <c r="H64" s="35"/>
      <c r="I64" s="35"/>
      <c r="J64" s="35"/>
      <c r="K64" s="35"/>
      <c r="L64" s="15"/>
      <c r="M64" s="40"/>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2"/>
    </row>
    <row r="65" spans="3:51" x14ac:dyDescent="0.15">
      <c r="C65" s="16"/>
      <c r="D65" s="36"/>
      <c r="E65" s="36"/>
      <c r="F65" s="36"/>
      <c r="G65" s="36"/>
      <c r="H65" s="36"/>
      <c r="I65" s="36"/>
      <c r="J65" s="36"/>
      <c r="K65" s="36"/>
      <c r="L65" s="17"/>
      <c r="M65" s="43"/>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5"/>
    </row>
    <row r="66" spans="3:51" x14ac:dyDescent="0.15">
      <c r="C66" s="12"/>
      <c r="D66" s="46" t="s">
        <v>22</v>
      </c>
      <c r="E66" s="46"/>
      <c r="F66" s="46"/>
      <c r="G66" s="46"/>
      <c r="H66" s="46"/>
      <c r="I66" s="46"/>
      <c r="J66" s="46"/>
      <c r="K66" s="46"/>
      <c r="L66" s="13"/>
      <c r="M66" s="47"/>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9"/>
    </row>
    <row r="67" spans="3:51" x14ac:dyDescent="0.15">
      <c r="C67" s="14"/>
      <c r="D67" s="35"/>
      <c r="E67" s="35"/>
      <c r="F67" s="35"/>
      <c r="G67" s="35"/>
      <c r="H67" s="35"/>
      <c r="I67" s="35"/>
      <c r="J67" s="35"/>
      <c r="K67" s="35"/>
      <c r="L67" s="15"/>
      <c r="M67" s="40"/>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2"/>
    </row>
    <row r="68" spans="3:51" x14ac:dyDescent="0.15">
      <c r="C68" s="14"/>
      <c r="D68" s="35"/>
      <c r="E68" s="35"/>
      <c r="F68" s="35"/>
      <c r="G68" s="35"/>
      <c r="H68" s="35"/>
      <c r="I68" s="35"/>
      <c r="J68" s="35"/>
      <c r="K68" s="35"/>
      <c r="L68" s="15"/>
      <c r="M68" s="40"/>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2"/>
    </row>
    <row r="69" spans="3:51" x14ac:dyDescent="0.15">
      <c r="C69" s="14"/>
      <c r="D69" s="35"/>
      <c r="E69" s="35"/>
      <c r="F69" s="35"/>
      <c r="G69" s="35"/>
      <c r="H69" s="35"/>
      <c r="I69" s="35"/>
      <c r="J69" s="35"/>
      <c r="K69" s="35"/>
      <c r="L69" s="15"/>
      <c r="M69" s="40"/>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2"/>
    </row>
    <row r="70" spans="3:51" x14ac:dyDescent="0.15">
      <c r="C70" s="16"/>
      <c r="D70" s="36"/>
      <c r="E70" s="36"/>
      <c r="F70" s="36"/>
      <c r="G70" s="36"/>
      <c r="H70" s="36"/>
      <c r="I70" s="36"/>
      <c r="J70" s="36"/>
      <c r="K70" s="36"/>
      <c r="L70" s="17"/>
      <c r="M70" s="43"/>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5"/>
    </row>
    <row r="71" spans="3:51" x14ac:dyDescent="0.15">
      <c r="C71" s="12"/>
      <c r="D71" s="46" t="s">
        <v>23</v>
      </c>
      <c r="E71" s="46"/>
      <c r="F71" s="46"/>
      <c r="G71" s="46"/>
      <c r="H71" s="46"/>
      <c r="I71" s="46"/>
      <c r="J71" s="46"/>
      <c r="K71" s="46"/>
      <c r="L71" s="13"/>
      <c r="M71" s="50"/>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1"/>
      <c r="AU71" s="51"/>
      <c r="AV71" s="51"/>
      <c r="AW71" s="51"/>
      <c r="AX71" s="51"/>
      <c r="AY71" s="52"/>
    </row>
    <row r="72" spans="3:51" x14ac:dyDescent="0.15">
      <c r="C72" s="14"/>
      <c r="D72" s="35"/>
      <c r="E72" s="35"/>
      <c r="F72" s="35"/>
      <c r="G72" s="35"/>
      <c r="H72" s="35"/>
      <c r="I72" s="35"/>
      <c r="J72" s="35"/>
      <c r="K72" s="35"/>
      <c r="L72" s="15"/>
      <c r="M72" s="53"/>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54"/>
      <c r="AP72" s="54"/>
      <c r="AQ72" s="54"/>
      <c r="AR72" s="54"/>
      <c r="AS72" s="54"/>
      <c r="AT72" s="54"/>
      <c r="AU72" s="54"/>
      <c r="AV72" s="54"/>
      <c r="AW72" s="54"/>
      <c r="AX72" s="54"/>
      <c r="AY72" s="55"/>
    </row>
    <row r="73" spans="3:51" x14ac:dyDescent="0.15">
      <c r="C73" s="14"/>
      <c r="D73" s="35"/>
      <c r="E73" s="35"/>
      <c r="F73" s="35"/>
      <c r="G73" s="35"/>
      <c r="H73" s="35"/>
      <c r="I73" s="35"/>
      <c r="J73" s="35"/>
      <c r="K73" s="35"/>
      <c r="L73" s="15"/>
      <c r="M73" s="53"/>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5"/>
    </row>
    <row r="74" spans="3:51" x14ac:dyDescent="0.15">
      <c r="C74" s="14"/>
      <c r="D74" s="35"/>
      <c r="E74" s="35"/>
      <c r="F74" s="35"/>
      <c r="G74" s="35"/>
      <c r="H74" s="35"/>
      <c r="I74" s="35"/>
      <c r="J74" s="35"/>
      <c r="K74" s="35"/>
      <c r="L74" s="15"/>
      <c r="M74" s="53"/>
      <c r="N74" s="54"/>
      <c r="O74" s="54"/>
      <c r="P74" s="54"/>
      <c r="Q74" s="54"/>
      <c r="R74" s="54"/>
      <c r="S74" s="54"/>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5"/>
    </row>
    <row r="75" spans="3:51" x14ac:dyDescent="0.15">
      <c r="C75" s="16"/>
      <c r="D75" s="36"/>
      <c r="E75" s="36"/>
      <c r="F75" s="36"/>
      <c r="G75" s="36"/>
      <c r="H75" s="36"/>
      <c r="I75" s="36"/>
      <c r="J75" s="36"/>
      <c r="K75" s="36"/>
      <c r="L75" s="17"/>
      <c r="M75" s="56"/>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8"/>
    </row>
    <row r="76" spans="3:51" ht="13.5" customHeight="1" x14ac:dyDescent="0.15">
      <c r="C76" s="12"/>
      <c r="D76" s="59" t="s">
        <v>24</v>
      </c>
      <c r="E76" s="59"/>
      <c r="F76" s="59"/>
      <c r="G76" s="59"/>
      <c r="H76" s="59"/>
      <c r="I76" s="59"/>
      <c r="J76" s="59"/>
      <c r="K76" s="59"/>
      <c r="L76" s="13"/>
      <c r="M76" s="47"/>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9"/>
    </row>
    <row r="77" spans="3:51" ht="13.5" customHeight="1" x14ac:dyDescent="0.15">
      <c r="C77" s="14"/>
      <c r="D77" s="60"/>
      <c r="E77" s="60"/>
      <c r="F77" s="60"/>
      <c r="G77" s="60"/>
      <c r="H77" s="60"/>
      <c r="I77" s="60"/>
      <c r="J77" s="60"/>
      <c r="K77" s="60"/>
      <c r="L77" s="15"/>
      <c r="M77" s="61"/>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3"/>
    </row>
    <row r="78" spans="3:51" x14ac:dyDescent="0.15">
      <c r="C78" s="30"/>
      <c r="D78" s="34" t="s">
        <v>25</v>
      </c>
      <c r="E78" s="34"/>
      <c r="F78" s="34"/>
      <c r="G78" s="34"/>
      <c r="H78" s="34"/>
      <c r="I78" s="34"/>
      <c r="J78" s="34"/>
      <c r="K78" s="34"/>
      <c r="L78" s="31"/>
      <c r="M78" s="37"/>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9"/>
    </row>
    <row r="79" spans="3:51" x14ac:dyDescent="0.15">
      <c r="C79" s="14"/>
      <c r="D79" s="35"/>
      <c r="E79" s="35"/>
      <c r="F79" s="35"/>
      <c r="G79" s="35"/>
      <c r="H79" s="35"/>
      <c r="I79" s="35"/>
      <c r="J79" s="35"/>
      <c r="K79" s="35"/>
      <c r="L79" s="15"/>
      <c r="M79" s="40"/>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2"/>
    </row>
    <row r="80" spans="3:51" x14ac:dyDescent="0.15">
      <c r="C80" s="14"/>
      <c r="D80" s="35"/>
      <c r="E80" s="35"/>
      <c r="F80" s="35"/>
      <c r="G80" s="35"/>
      <c r="H80" s="35"/>
      <c r="I80" s="35"/>
      <c r="J80" s="35"/>
      <c r="K80" s="35"/>
      <c r="L80" s="15"/>
      <c r="M80" s="40"/>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2"/>
    </row>
    <row r="81" spans="3:51" x14ac:dyDescent="0.15">
      <c r="C81" s="14"/>
      <c r="D81" s="35"/>
      <c r="E81" s="35"/>
      <c r="F81" s="35"/>
      <c r="G81" s="35"/>
      <c r="H81" s="35"/>
      <c r="I81" s="35"/>
      <c r="J81" s="35"/>
      <c r="K81" s="35"/>
      <c r="L81" s="15"/>
      <c r="M81" s="40"/>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2"/>
    </row>
    <row r="82" spans="3:51" x14ac:dyDescent="0.15">
      <c r="C82" s="16"/>
      <c r="D82" s="36"/>
      <c r="E82" s="36"/>
      <c r="F82" s="36"/>
      <c r="G82" s="36"/>
      <c r="H82" s="36"/>
      <c r="I82" s="36"/>
      <c r="J82" s="36"/>
      <c r="K82" s="36"/>
      <c r="L82" s="17"/>
      <c r="M82" s="43"/>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5"/>
    </row>
  </sheetData>
  <sheetProtection selectLockedCells="1"/>
  <mergeCells count="28">
    <mergeCell ref="A1:BA3"/>
    <mergeCell ref="R11:S12"/>
    <mergeCell ref="R17:AY19"/>
    <mergeCell ref="C54:G55"/>
    <mergeCell ref="D56:K60"/>
    <mergeCell ref="M56:AY60"/>
    <mergeCell ref="C9:P10"/>
    <mergeCell ref="E17:P19"/>
    <mergeCell ref="C24:AE25"/>
    <mergeCell ref="C28:S29"/>
    <mergeCell ref="C32:K33"/>
    <mergeCell ref="T11:U12"/>
    <mergeCell ref="C11:Q12"/>
    <mergeCell ref="D61:K65"/>
    <mergeCell ref="M61:AY65"/>
    <mergeCell ref="W36:AY42"/>
    <mergeCell ref="N36:U42"/>
    <mergeCell ref="N43:U49"/>
    <mergeCell ref="W43:AY49"/>
    <mergeCell ref="D36:K49"/>
    <mergeCell ref="D78:K82"/>
    <mergeCell ref="M78:AY82"/>
    <mergeCell ref="D66:K70"/>
    <mergeCell ref="M66:AY70"/>
    <mergeCell ref="D71:K75"/>
    <mergeCell ref="M71:AY75"/>
    <mergeCell ref="D76:K77"/>
    <mergeCell ref="M76:AY77"/>
  </mergeCells>
  <phoneticPr fontId="21"/>
  <dataValidations count="3">
    <dataValidation imeMode="fullKatakana" allowBlank="1" showInputMessage="1" showErrorMessage="1" sqref="M76" xr:uid="{00000000-0002-0000-0000-000000000000}"/>
    <dataValidation imeMode="hiragana" allowBlank="1" showInputMessage="1" showErrorMessage="1" sqref="M78:AY82 W36:AY49 M56:AY70" xr:uid="{00000000-0002-0000-0000-000001000000}"/>
    <dataValidation imeMode="disabled" allowBlank="1" showInputMessage="1" showErrorMessage="1" sqref="M71:AY75" xr:uid="{00000000-0002-0000-0000-000002000000}"/>
  </dataValidations>
  <printOptions horizontalCentered="1"/>
  <pageMargins left="0.43307086614173229" right="0.35433070866141736" top="0.74803149606299213" bottom="0.43307086614173229" header="0.31496062992125984" footer="0.19685039370078741"/>
  <pageSetup paperSize="9" scale="68"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S68"/>
  <sheetViews>
    <sheetView showGridLines="0" zoomScale="70" zoomScaleNormal="70" workbookViewId="0">
      <pane ySplit="22" topLeftCell="A23" activePane="bottomLeft" state="frozen"/>
      <selection pane="bottomLeft" activeCell="G17" sqref="G17:J18"/>
    </sheetView>
  </sheetViews>
  <sheetFormatPr defaultColWidth="9" defaultRowHeight="13.5" x14ac:dyDescent="0.15"/>
  <cols>
    <col min="1" max="52" width="2.625" style="5" customWidth="1"/>
    <col min="53" max="53" width="0.625" style="5" customWidth="1"/>
    <col min="54" max="54" width="2.625" style="5" customWidth="1"/>
    <col min="55" max="55" width="12.375" style="5" customWidth="1"/>
    <col min="56" max="71" width="2.625" style="5" customWidth="1"/>
    <col min="72" max="16384" width="9" style="5"/>
  </cols>
  <sheetData>
    <row r="1" spans="1:71" ht="13.5" customHeight="1" x14ac:dyDescent="0.15">
      <c r="A1" s="104" t="s">
        <v>13</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
      <c r="BB1" s="11"/>
      <c r="BC1" s="94" t="s">
        <v>31</v>
      </c>
      <c r="BD1" s="11"/>
      <c r="BE1" s="11"/>
      <c r="BF1" s="11"/>
      <c r="BG1" s="11"/>
      <c r="BH1" s="11"/>
      <c r="BI1" s="11"/>
      <c r="BJ1" s="11"/>
      <c r="BK1" s="11"/>
      <c r="BL1" s="11"/>
      <c r="BM1" s="11"/>
      <c r="BN1" s="11"/>
      <c r="BO1" s="11"/>
      <c r="BP1" s="11"/>
      <c r="BQ1" s="11"/>
      <c r="BR1" s="11"/>
      <c r="BS1" s="11"/>
    </row>
    <row r="2" spans="1:71" ht="13.5" customHeight="1" x14ac:dyDescent="0.15">
      <c r="A2" s="104"/>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
      <c r="BB2" s="11"/>
      <c r="BC2" s="95"/>
      <c r="BD2" s="11"/>
      <c r="BE2" s="11"/>
      <c r="BF2" s="11"/>
      <c r="BG2" s="11"/>
      <c r="BH2" s="11"/>
      <c r="BI2" s="11"/>
      <c r="BJ2" s="11"/>
      <c r="BK2" s="11"/>
      <c r="BL2" s="11"/>
      <c r="BM2" s="11"/>
      <c r="BN2" s="11"/>
      <c r="BO2" s="11"/>
      <c r="BP2" s="11"/>
      <c r="BQ2" s="11"/>
      <c r="BR2" s="11"/>
      <c r="BS2" s="11"/>
    </row>
    <row r="3" spans="1:71" ht="12.75" customHeight="1" x14ac:dyDescent="0.15">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
      <c r="BB3" s="11"/>
      <c r="BC3" s="96"/>
      <c r="BD3" s="11"/>
      <c r="BE3" s="11"/>
      <c r="BF3" s="11"/>
      <c r="BG3" s="11"/>
      <c r="BH3" s="11"/>
      <c r="BI3" s="11"/>
      <c r="BJ3" s="11"/>
      <c r="BK3" s="11"/>
      <c r="BL3" s="11"/>
      <c r="BM3" s="11"/>
      <c r="BN3" s="11"/>
      <c r="BO3" s="11"/>
      <c r="BP3" s="11"/>
      <c r="BQ3" s="11"/>
      <c r="BR3" s="11"/>
      <c r="BS3" s="11"/>
    </row>
    <row r="4" spans="1:71" x14ac:dyDescent="0.15">
      <c r="BC4" s="96"/>
    </row>
    <row r="5" spans="1:71" x14ac:dyDescent="0.15">
      <c r="BC5" s="87" t="str">
        <f>IF(BC3="","",TEXT(BC3&amp;"/1/1","ge"))</f>
        <v/>
      </c>
    </row>
    <row r="6" spans="1:71" x14ac:dyDescent="0.15">
      <c r="BC6" s="87"/>
    </row>
    <row r="7" spans="1:71" x14ac:dyDescent="0.15">
      <c r="A7" s="12"/>
      <c r="B7" s="59" t="s">
        <v>0</v>
      </c>
      <c r="C7" s="59"/>
      <c r="D7" s="59"/>
      <c r="E7" s="59"/>
      <c r="F7" s="59"/>
      <c r="G7" s="59"/>
      <c r="H7" s="59"/>
      <c r="I7" s="13"/>
      <c r="J7" s="163"/>
      <c r="K7" s="164"/>
      <c r="L7" s="164"/>
      <c r="M7" s="164"/>
      <c r="N7" s="164"/>
      <c r="O7" s="164"/>
      <c r="P7" s="164"/>
      <c r="Q7" s="164"/>
      <c r="R7" s="164"/>
      <c r="S7" s="164"/>
      <c r="T7" s="164"/>
      <c r="U7" s="164"/>
      <c r="V7" s="164"/>
      <c r="W7" s="164"/>
      <c r="X7" s="164"/>
      <c r="Y7" s="164"/>
      <c r="Z7" s="165"/>
      <c r="AA7" s="12"/>
      <c r="AB7" s="59" t="s">
        <v>28</v>
      </c>
      <c r="AC7" s="59"/>
      <c r="AD7" s="59"/>
      <c r="AE7" s="59"/>
      <c r="AF7" s="59"/>
      <c r="AG7" s="59"/>
      <c r="AH7" s="59"/>
      <c r="AI7" s="13"/>
      <c r="AJ7" s="47"/>
      <c r="AK7" s="48"/>
      <c r="AL7" s="48"/>
      <c r="AM7" s="48"/>
      <c r="AN7" s="48"/>
      <c r="AO7" s="48"/>
      <c r="AP7" s="48"/>
      <c r="AQ7" s="48"/>
      <c r="AR7" s="48"/>
      <c r="AS7" s="48"/>
      <c r="AT7" s="48"/>
      <c r="AU7" s="48"/>
      <c r="AV7" s="48"/>
      <c r="AW7" s="48"/>
      <c r="AX7" s="48"/>
      <c r="AY7" s="48"/>
      <c r="AZ7" s="48"/>
      <c r="BA7" s="49"/>
    </row>
    <row r="8" spans="1:71" x14ac:dyDescent="0.15">
      <c r="A8" s="14"/>
      <c r="B8" s="161"/>
      <c r="C8" s="161"/>
      <c r="D8" s="161"/>
      <c r="E8" s="161"/>
      <c r="F8" s="161"/>
      <c r="G8" s="161"/>
      <c r="H8" s="161"/>
      <c r="I8" s="15"/>
      <c r="J8" s="166"/>
      <c r="K8" s="167"/>
      <c r="L8" s="167"/>
      <c r="M8" s="167"/>
      <c r="N8" s="167"/>
      <c r="O8" s="167"/>
      <c r="P8" s="167"/>
      <c r="Q8" s="167"/>
      <c r="R8" s="167"/>
      <c r="S8" s="167"/>
      <c r="T8" s="167"/>
      <c r="U8" s="167"/>
      <c r="V8" s="167"/>
      <c r="W8" s="167"/>
      <c r="X8" s="167"/>
      <c r="Y8" s="167"/>
      <c r="Z8" s="168"/>
      <c r="AA8" s="14"/>
      <c r="AB8" s="161"/>
      <c r="AC8" s="161"/>
      <c r="AD8" s="161"/>
      <c r="AE8" s="161"/>
      <c r="AF8" s="161"/>
      <c r="AG8" s="161"/>
      <c r="AH8" s="161"/>
      <c r="AI8" s="15"/>
      <c r="AJ8" s="40"/>
      <c r="AK8" s="41"/>
      <c r="AL8" s="41"/>
      <c r="AM8" s="41"/>
      <c r="AN8" s="41"/>
      <c r="AO8" s="41"/>
      <c r="AP8" s="41"/>
      <c r="AQ8" s="41"/>
      <c r="AR8" s="41"/>
      <c r="AS8" s="41"/>
      <c r="AT8" s="41"/>
      <c r="AU8" s="41"/>
      <c r="AV8" s="41"/>
      <c r="AW8" s="41"/>
      <c r="AX8" s="41"/>
      <c r="AY8" s="41"/>
      <c r="AZ8" s="41"/>
      <c r="BA8" s="42"/>
    </row>
    <row r="9" spans="1:71" x14ac:dyDescent="0.15">
      <c r="A9" s="16"/>
      <c r="B9" s="162"/>
      <c r="C9" s="162"/>
      <c r="D9" s="162"/>
      <c r="E9" s="162"/>
      <c r="F9" s="162"/>
      <c r="G9" s="162"/>
      <c r="H9" s="162"/>
      <c r="I9" s="17"/>
      <c r="J9" s="169"/>
      <c r="K9" s="170"/>
      <c r="L9" s="170"/>
      <c r="M9" s="170"/>
      <c r="N9" s="170"/>
      <c r="O9" s="170"/>
      <c r="P9" s="170"/>
      <c r="Q9" s="170"/>
      <c r="R9" s="170"/>
      <c r="S9" s="170"/>
      <c r="T9" s="170"/>
      <c r="U9" s="170"/>
      <c r="V9" s="170"/>
      <c r="W9" s="170"/>
      <c r="X9" s="170"/>
      <c r="Y9" s="170"/>
      <c r="Z9" s="171"/>
      <c r="AA9" s="16"/>
      <c r="AB9" s="162"/>
      <c r="AC9" s="162"/>
      <c r="AD9" s="162"/>
      <c r="AE9" s="162"/>
      <c r="AF9" s="162"/>
      <c r="AG9" s="162"/>
      <c r="AH9" s="162"/>
      <c r="AI9" s="17"/>
      <c r="AJ9" s="43"/>
      <c r="AK9" s="44"/>
      <c r="AL9" s="44"/>
      <c r="AM9" s="44"/>
      <c r="AN9" s="44"/>
      <c r="AO9" s="44"/>
      <c r="AP9" s="44"/>
      <c r="AQ9" s="44"/>
      <c r="AR9" s="44"/>
      <c r="AS9" s="44"/>
      <c r="AT9" s="44"/>
      <c r="AU9" s="44"/>
      <c r="AV9" s="44"/>
      <c r="AW9" s="44"/>
      <c r="AX9" s="44"/>
      <c r="AY9" s="44"/>
      <c r="AZ9" s="44"/>
      <c r="BA9" s="45"/>
    </row>
    <row r="10" spans="1:71" x14ac:dyDescent="0.15">
      <c r="A10" s="12"/>
      <c r="B10" s="59" t="s">
        <v>27</v>
      </c>
      <c r="C10" s="59"/>
      <c r="D10" s="59"/>
      <c r="E10" s="59"/>
      <c r="F10" s="59"/>
      <c r="G10" s="59"/>
      <c r="H10" s="59"/>
      <c r="I10" s="13"/>
      <c r="J10" s="172"/>
      <c r="K10" s="173"/>
      <c r="L10" s="173"/>
      <c r="M10" s="173"/>
      <c r="N10" s="173"/>
      <c r="O10" s="173"/>
      <c r="P10" s="173"/>
      <c r="Q10" s="173"/>
      <c r="R10" s="173"/>
      <c r="S10" s="173"/>
      <c r="T10" s="173"/>
      <c r="U10" s="173"/>
      <c r="V10" s="173"/>
      <c r="W10" s="173"/>
      <c r="X10" s="173"/>
      <c r="Y10" s="173"/>
      <c r="Z10" s="174"/>
      <c r="AA10" s="12"/>
      <c r="AB10" s="59" t="s">
        <v>29</v>
      </c>
      <c r="AC10" s="59"/>
      <c r="AD10" s="59"/>
      <c r="AE10" s="59"/>
      <c r="AF10" s="59"/>
      <c r="AG10" s="59"/>
      <c r="AH10" s="59"/>
      <c r="AI10" s="13"/>
      <c r="AJ10" s="50"/>
      <c r="AK10" s="51"/>
      <c r="AL10" s="51"/>
      <c r="AM10" s="51"/>
      <c r="AN10" s="51"/>
      <c r="AO10" s="51"/>
      <c r="AP10" s="51"/>
      <c r="AQ10" s="51"/>
      <c r="AR10" s="51"/>
      <c r="AS10" s="51"/>
      <c r="AT10" s="51"/>
      <c r="AU10" s="51"/>
      <c r="AV10" s="51"/>
      <c r="AW10" s="51"/>
      <c r="AX10" s="51"/>
      <c r="AY10" s="51"/>
      <c r="AZ10" s="51"/>
      <c r="BA10" s="52"/>
    </row>
    <row r="11" spans="1:71" x14ac:dyDescent="0.15">
      <c r="A11" s="14"/>
      <c r="B11" s="161"/>
      <c r="C11" s="161"/>
      <c r="D11" s="161"/>
      <c r="E11" s="161"/>
      <c r="F11" s="161"/>
      <c r="G11" s="161"/>
      <c r="H11" s="161"/>
      <c r="I11" s="15"/>
      <c r="J11" s="175"/>
      <c r="K11" s="176"/>
      <c r="L11" s="176"/>
      <c r="M11" s="176"/>
      <c r="N11" s="176"/>
      <c r="O11" s="176"/>
      <c r="P11" s="176"/>
      <c r="Q11" s="176"/>
      <c r="R11" s="176"/>
      <c r="S11" s="176"/>
      <c r="T11" s="176"/>
      <c r="U11" s="176"/>
      <c r="V11" s="176"/>
      <c r="W11" s="176"/>
      <c r="X11" s="176"/>
      <c r="Y11" s="176"/>
      <c r="Z11" s="177"/>
      <c r="AA11" s="14"/>
      <c r="AB11" s="161"/>
      <c r="AC11" s="161"/>
      <c r="AD11" s="161"/>
      <c r="AE11" s="161"/>
      <c r="AF11" s="161"/>
      <c r="AG11" s="161"/>
      <c r="AH11" s="161"/>
      <c r="AI11" s="15"/>
      <c r="AJ11" s="53"/>
      <c r="AK11" s="54"/>
      <c r="AL11" s="54"/>
      <c r="AM11" s="54"/>
      <c r="AN11" s="54"/>
      <c r="AO11" s="54"/>
      <c r="AP11" s="54"/>
      <c r="AQ11" s="54"/>
      <c r="AR11" s="54"/>
      <c r="AS11" s="54"/>
      <c r="AT11" s="54"/>
      <c r="AU11" s="54"/>
      <c r="AV11" s="54"/>
      <c r="AW11" s="54"/>
      <c r="AX11" s="54"/>
      <c r="AY11" s="54"/>
      <c r="AZ11" s="54"/>
      <c r="BA11" s="55"/>
    </row>
    <row r="12" spans="1:71" x14ac:dyDescent="0.15">
      <c r="A12" s="16"/>
      <c r="B12" s="162"/>
      <c r="C12" s="162"/>
      <c r="D12" s="162"/>
      <c r="E12" s="162"/>
      <c r="F12" s="162"/>
      <c r="G12" s="162"/>
      <c r="H12" s="162"/>
      <c r="I12" s="17"/>
      <c r="J12" s="178"/>
      <c r="K12" s="179"/>
      <c r="L12" s="179"/>
      <c r="M12" s="179"/>
      <c r="N12" s="179"/>
      <c r="O12" s="179"/>
      <c r="P12" s="179"/>
      <c r="Q12" s="179"/>
      <c r="R12" s="179"/>
      <c r="S12" s="179"/>
      <c r="T12" s="179"/>
      <c r="U12" s="179"/>
      <c r="V12" s="179"/>
      <c r="W12" s="179"/>
      <c r="X12" s="179"/>
      <c r="Y12" s="179"/>
      <c r="Z12" s="180"/>
      <c r="AA12" s="16"/>
      <c r="AB12" s="162"/>
      <c r="AC12" s="162"/>
      <c r="AD12" s="162"/>
      <c r="AE12" s="162"/>
      <c r="AF12" s="162"/>
      <c r="AG12" s="162"/>
      <c r="AH12" s="162"/>
      <c r="AI12" s="17"/>
      <c r="AJ12" s="56"/>
      <c r="AK12" s="57"/>
      <c r="AL12" s="57"/>
      <c r="AM12" s="57"/>
      <c r="AN12" s="57"/>
      <c r="AO12" s="57"/>
      <c r="AP12" s="57"/>
      <c r="AQ12" s="57"/>
      <c r="AR12" s="57"/>
      <c r="AS12" s="57"/>
      <c r="AT12" s="57"/>
      <c r="AU12" s="57"/>
      <c r="AV12" s="57"/>
      <c r="AW12" s="57"/>
      <c r="AX12" s="57"/>
      <c r="AY12" s="57"/>
      <c r="AZ12" s="57"/>
      <c r="BA12" s="58"/>
    </row>
    <row r="13" spans="1:71" x14ac:dyDescent="0.15">
      <c r="A13" s="12"/>
      <c r="B13" s="59" t="s">
        <v>1</v>
      </c>
      <c r="C13" s="59"/>
      <c r="D13" s="59"/>
      <c r="E13" s="59"/>
      <c r="F13" s="59"/>
      <c r="G13" s="59"/>
      <c r="H13" s="59"/>
      <c r="I13" s="13"/>
      <c r="J13" s="181"/>
      <c r="K13" s="182"/>
      <c r="L13" s="182"/>
      <c r="M13" s="182"/>
      <c r="N13" s="182"/>
      <c r="O13" s="182"/>
      <c r="P13" s="182"/>
      <c r="Q13" s="182"/>
      <c r="R13" s="182"/>
      <c r="S13" s="182"/>
      <c r="T13" s="182"/>
      <c r="U13" s="182"/>
      <c r="V13" s="182"/>
      <c r="W13" s="182"/>
      <c r="X13" s="182"/>
      <c r="Y13" s="182"/>
      <c r="Z13" s="183"/>
      <c r="AA13" s="12"/>
      <c r="AB13" s="59" t="s">
        <v>30</v>
      </c>
      <c r="AC13" s="59"/>
      <c r="AD13" s="59"/>
      <c r="AE13" s="59"/>
      <c r="AF13" s="59"/>
      <c r="AG13" s="59"/>
      <c r="AH13" s="59"/>
      <c r="AI13" s="13"/>
      <c r="AJ13" s="125"/>
      <c r="AK13" s="126"/>
      <c r="AL13" s="126"/>
      <c r="AM13" s="126"/>
      <c r="AN13" s="126"/>
      <c r="AO13" s="126"/>
      <c r="AP13" s="126"/>
      <c r="AQ13" s="126"/>
      <c r="AR13" s="126"/>
      <c r="AS13" s="126"/>
      <c r="AT13" s="126"/>
      <c r="AU13" s="126"/>
      <c r="AV13" s="126"/>
      <c r="AW13" s="126"/>
      <c r="AX13" s="126"/>
      <c r="AY13" s="126"/>
      <c r="AZ13" s="126"/>
      <c r="BA13" s="127"/>
    </row>
    <row r="14" spans="1:71" x14ac:dyDescent="0.15">
      <c r="A14" s="14"/>
      <c r="B14" s="161"/>
      <c r="C14" s="161"/>
      <c r="D14" s="161"/>
      <c r="E14" s="161"/>
      <c r="F14" s="161"/>
      <c r="G14" s="161"/>
      <c r="H14" s="161"/>
      <c r="I14" s="15"/>
      <c r="J14" s="184"/>
      <c r="K14" s="185"/>
      <c r="L14" s="185"/>
      <c r="M14" s="185"/>
      <c r="N14" s="185"/>
      <c r="O14" s="185"/>
      <c r="P14" s="185"/>
      <c r="Q14" s="185"/>
      <c r="R14" s="185"/>
      <c r="S14" s="185"/>
      <c r="T14" s="185"/>
      <c r="U14" s="185"/>
      <c r="V14" s="185"/>
      <c r="W14" s="185"/>
      <c r="X14" s="185"/>
      <c r="Y14" s="185"/>
      <c r="Z14" s="186"/>
      <c r="AA14" s="14"/>
      <c r="AB14" s="161"/>
      <c r="AC14" s="161"/>
      <c r="AD14" s="161"/>
      <c r="AE14" s="161"/>
      <c r="AF14" s="161"/>
      <c r="AG14" s="161"/>
      <c r="AH14" s="161"/>
      <c r="AI14" s="15"/>
      <c r="AJ14" s="128"/>
      <c r="AK14" s="129"/>
      <c r="AL14" s="129"/>
      <c r="AM14" s="129"/>
      <c r="AN14" s="129"/>
      <c r="AO14" s="129"/>
      <c r="AP14" s="129"/>
      <c r="AQ14" s="129"/>
      <c r="AR14" s="129"/>
      <c r="AS14" s="129"/>
      <c r="AT14" s="129"/>
      <c r="AU14" s="129"/>
      <c r="AV14" s="129"/>
      <c r="AW14" s="129"/>
      <c r="AX14" s="129"/>
      <c r="AY14" s="129"/>
      <c r="AZ14" s="129"/>
      <c r="BA14" s="130"/>
    </row>
    <row r="15" spans="1:71" x14ac:dyDescent="0.15">
      <c r="A15" s="16"/>
      <c r="B15" s="162"/>
      <c r="C15" s="162"/>
      <c r="D15" s="162"/>
      <c r="E15" s="162"/>
      <c r="F15" s="162"/>
      <c r="G15" s="162"/>
      <c r="H15" s="162"/>
      <c r="I15" s="17"/>
      <c r="J15" s="187"/>
      <c r="K15" s="188"/>
      <c r="L15" s="188"/>
      <c r="M15" s="188"/>
      <c r="N15" s="188"/>
      <c r="O15" s="188"/>
      <c r="P15" s="188"/>
      <c r="Q15" s="188"/>
      <c r="R15" s="188"/>
      <c r="S15" s="188"/>
      <c r="T15" s="188"/>
      <c r="U15" s="188"/>
      <c r="V15" s="188"/>
      <c r="W15" s="188"/>
      <c r="X15" s="188"/>
      <c r="Y15" s="188"/>
      <c r="Z15" s="189"/>
      <c r="AA15" s="16"/>
      <c r="AB15" s="162"/>
      <c r="AC15" s="162"/>
      <c r="AD15" s="162"/>
      <c r="AE15" s="162"/>
      <c r="AF15" s="162"/>
      <c r="AG15" s="162"/>
      <c r="AH15" s="162"/>
      <c r="AI15" s="17"/>
      <c r="AJ15" s="131"/>
      <c r="AK15" s="132"/>
      <c r="AL15" s="132"/>
      <c r="AM15" s="132"/>
      <c r="AN15" s="132"/>
      <c r="AO15" s="132"/>
      <c r="AP15" s="132"/>
      <c r="AQ15" s="132"/>
      <c r="AR15" s="132"/>
      <c r="AS15" s="132"/>
      <c r="AT15" s="132"/>
      <c r="AU15" s="132"/>
      <c r="AV15" s="132"/>
      <c r="AW15" s="132"/>
      <c r="AX15" s="132"/>
      <c r="AY15" s="132"/>
      <c r="AZ15" s="132"/>
      <c r="BA15" s="133"/>
      <c r="BC15" s="18"/>
    </row>
    <row r="16" spans="1:71" ht="13.5" customHeight="1" x14ac:dyDescent="0.15"/>
    <row r="17" spans="1:71" ht="13.5" customHeight="1" x14ac:dyDescent="0.15">
      <c r="A17" s="105" t="s">
        <v>35</v>
      </c>
      <c r="B17" s="105"/>
      <c r="C17" s="105"/>
      <c r="D17" s="105"/>
      <c r="E17" s="105"/>
      <c r="F17" s="105"/>
      <c r="G17" s="106" t="str">
        <f>IF(BC3="","",TEXT(BC3&amp;"/1/1","ge"))</f>
        <v/>
      </c>
      <c r="H17" s="106"/>
      <c r="I17" s="106"/>
      <c r="J17" s="106"/>
    </row>
    <row r="18" spans="1:71" ht="13.5" customHeight="1" x14ac:dyDescent="0.15">
      <c r="A18" s="105"/>
      <c r="B18" s="105"/>
      <c r="C18" s="105"/>
      <c r="D18" s="105"/>
      <c r="E18" s="105"/>
      <c r="F18" s="105"/>
      <c r="G18" s="106"/>
      <c r="H18" s="106"/>
      <c r="I18" s="106"/>
      <c r="J18" s="106"/>
    </row>
    <row r="19" spans="1:71" ht="13.5" customHeight="1" x14ac:dyDescent="0.15">
      <c r="BC19" s="19"/>
    </row>
    <row r="20" spans="1:71" x14ac:dyDescent="0.15">
      <c r="A20" s="105" t="s">
        <v>9</v>
      </c>
      <c r="B20" s="105"/>
      <c r="C20" s="190" t="s">
        <v>36</v>
      </c>
      <c r="D20" s="105"/>
      <c r="E20" s="190" t="s">
        <v>2</v>
      </c>
      <c r="F20" s="105"/>
      <c r="G20" s="190" t="s">
        <v>3</v>
      </c>
      <c r="H20" s="105"/>
      <c r="I20" s="190" t="s">
        <v>4</v>
      </c>
      <c r="J20" s="105"/>
      <c r="K20" s="191" t="s">
        <v>5</v>
      </c>
      <c r="L20" s="192"/>
      <c r="M20" s="192"/>
      <c r="N20" s="192"/>
      <c r="O20" s="193"/>
      <c r="P20" s="191" t="s">
        <v>10</v>
      </c>
      <c r="Q20" s="192"/>
      <c r="R20" s="192"/>
      <c r="S20" s="192"/>
      <c r="T20" s="193"/>
      <c r="U20" s="134" t="s">
        <v>7</v>
      </c>
      <c r="V20" s="135"/>
      <c r="W20" s="135"/>
      <c r="X20" s="136"/>
      <c r="Y20" s="143" t="str">
        <f>IF($BC$3="","",VALUE($BC$3&amp;"/1/1"))</f>
        <v/>
      </c>
      <c r="Z20" s="144"/>
      <c r="AA20" s="144"/>
      <c r="AB20" s="145"/>
      <c r="AC20" s="143" t="str">
        <f>IF($BC$3="","",VALUE($BC$3+1&amp;"/1/1"))</f>
        <v/>
      </c>
      <c r="AD20" s="144"/>
      <c r="AE20" s="144"/>
      <c r="AF20" s="145"/>
      <c r="AG20" s="143" t="str">
        <f>IF($BC$3="","",VALUE($BC$3+2&amp;"/1/1"))</f>
        <v/>
      </c>
      <c r="AH20" s="144"/>
      <c r="AI20" s="144"/>
      <c r="AJ20" s="145"/>
      <c r="AK20" s="143" t="str">
        <f>IF($BC$3="","",VALUE($BC$3+3&amp;"/1/1"))</f>
        <v/>
      </c>
      <c r="AL20" s="144"/>
      <c r="AM20" s="144"/>
      <c r="AN20" s="145"/>
      <c r="AO20" s="143" t="str">
        <f>IF($BC$3="","",VALUE($BC$3+4&amp;"/1/1"))</f>
        <v/>
      </c>
      <c r="AP20" s="144"/>
      <c r="AQ20" s="144"/>
      <c r="AR20" s="145"/>
      <c r="AS20" s="143" t="str">
        <f>IF($BC$3="","",VALUE($BC$3+5&amp;"/1/1"))</f>
        <v/>
      </c>
      <c r="AT20" s="144"/>
      <c r="AU20" s="144"/>
      <c r="AV20" s="145"/>
      <c r="AW20" s="149" t="s">
        <v>8</v>
      </c>
      <c r="AX20" s="150"/>
      <c r="AY20" s="150"/>
      <c r="AZ20" s="150"/>
      <c r="BA20" s="151"/>
      <c r="BB20" s="20"/>
      <c r="BC20" s="20"/>
      <c r="BD20" s="20"/>
      <c r="BE20" s="20"/>
      <c r="BF20" s="20"/>
      <c r="BG20" s="20"/>
      <c r="BH20" s="20"/>
      <c r="BI20" s="20"/>
      <c r="BJ20" s="20"/>
      <c r="BK20" s="20"/>
      <c r="BL20" s="20"/>
      <c r="BM20" s="20"/>
      <c r="BN20" s="20"/>
      <c r="BO20" s="20"/>
      <c r="BP20" s="20"/>
      <c r="BQ20" s="20"/>
      <c r="BR20" s="20"/>
      <c r="BS20" s="20"/>
    </row>
    <row r="21" spans="1:71" ht="16.5" customHeight="1" x14ac:dyDescent="0.15">
      <c r="A21" s="105"/>
      <c r="B21" s="105"/>
      <c r="C21" s="105"/>
      <c r="D21" s="105"/>
      <c r="E21" s="105"/>
      <c r="F21" s="105"/>
      <c r="G21" s="105"/>
      <c r="H21" s="105"/>
      <c r="I21" s="105"/>
      <c r="J21" s="105"/>
      <c r="K21" s="194"/>
      <c r="L21" s="195"/>
      <c r="M21" s="195"/>
      <c r="N21" s="195"/>
      <c r="O21" s="196"/>
      <c r="P21" s="194"/>
      <c r="Q21" s="195"/>
      <c r="R21" s="195"/>
      <c r="S21" s="195"/>
      <c r="T21" s="196"/>
      <c r="U21" s="137"/>
      <c r="V21" s="138"/>
      <c r="W21" s="138"/>
      <c r="X21" s="139"/>
      <c r="Y21" s="146" t="str">
        <f>IF(ISERROR(VLOOKUP(TEXT(Y$20,"yyyy"),初期設定!$B$2:$D$22,2,FALSE))=FALSE,VLOOKUP(TEXT(Y$20,"yyyy"),初期設定!$B$2:$D$22,2,FALSE),"")</f>
        <v/>
      </c>
      <c r="Z21" s="147"/>
      <c r="AA21" s="147"/>
      <c r="AB21" s="148"/>
      <c r="AC21" s="146" t="str">
        <f>IF(ISERROR(VLOOKUP(TEXT(AC$20,"yyyy"),初期設定!$B$2:$D$22,2,FALSE))=FALSE,VLOOKUP(TEXT(AC$20,"yyyy"),初期設定!$B$2:$D$22,2,FALSE),"")</f>
        <v/>
      </c>
      <c r="AD21" s="147"/>
      <c r="AE21" s="147"/>
      <c r="AF21" s="148"/>
      <c r="AG21" s="146" t="str">
        <f>IF(ISERROR(VLOOKUP(TEXT(AG$20,"yyyy"),初期設定!$B$2:$D$22,2,FALSE))=FALSE,VLOOKUP(TEXT(AG$20,"yyyy"),初期設定!$B$2:$D$22,2,FALSE),"")</f>
        <v/>
      </c>
      <c r="AH21" s="147"/>
      <c r="AI21" s="147"/>
      <c r="AJ21" s="148"/>
      <c r="AK21" s="146" t="str">
        <f>IF(ISERROR(VLOOKUP(TEXT(AK$20,"yyyy"),初期設定!$B$2:$D$22,2,FALSE))=FALSE,VLOOKUP(TEXT(AK$20,"yyyy"),初期設定!$B$2:$D$22,2,FALSE),"")</f>
        <v/>
      </c>
      <c r="AL21" s="147"/>
      <c r="AM21" s="147"/>
      <c r="AN21" s="148"/>
      <c r="AO21" s="146" t="str">
        <f>IF(ISERROR(VLOOKUP(TEXT(AO$20,"yyyy"),初期設定!$B$2:$D$22,2,FALSE))=FALSE,VLOOKUP(TEXT(AO$20,"yyyy"),初期設定!$B$2:$D$22,2,FALSE),"")</f>
        <v/>
      </c>
      <c r="AP21" s="147"/>
      <c r="AQ21" s="147"/>
      <c r="AR21" s="148"/>
      <c r="AS21" s="199" t="str">
        <f>IF(ISERROR(VLOOKUP(TEXT(AS$20,"yyyy"),初期設定!$B$2:$D$22,2,FALSE))=FALSE,VLOOKUP(TEXT(AS$20,"yyyy"),初期設定!$B$2:$D$22,2,FALSE),"")</f>
        <v/>
      </c>
      <c r="AT21" s="200"/>
      <c r="AU21" s="200"/>
      <c r="AV21" s="201"/>
      <c r="AW21" s="152"/>
      <c r="AX21" s="153"/>
      <c r="AY21" s="153"/>
      <c r="AZ21" s="153"/>
      <c r="BA21" s="154"/>
      <c r="BB21" s="20"/>
      <c r="BC21" s="20"/>
      <c r="BD21" s="20"/>
      <c r="BE21" s="20"/>
      <c r="BF21" s="20"/>
      <c r="BG21" s="20"/>
      <c r="BH21" s="20"/>
      <c r="BI21" s="20"/>
      <c r="BJ21" s="20"/>
      <c r="BK21" s="20"/>
      <c r="BL21" s="20"/>
      <c r="BM21" s="20"/>
      <c r="BN21" s="20"/>
      <c r="BO21" s="20"/>
      <c r="BP21" s="20"/>
      <c r="BQ21" s="20"/>
      <c r="BR21" s="20"/>
      <c r="BS21" s="20"/>
    </row>
    <row r="22" spans="1:71" x14ac:dyDescent="0.15">
      <c r="A22" s="105"/>
      <c r="B22" s="105"/>
      <c r="C22" s="105"/>
      <c r="D22" s="105"/>
      <c r="E22" s="105"/>
      <c r="F22" s="105"/>
      <c r="G22" s="105"/>
      <c r="H22" s="105"/>
      <c r="I22" s="105"/>
      <c r="J22" s="105"/>
      <c r="K22" s="16"/>
      <c r="L22" s="21"/>
      <c r="M22" s="21"/>
      <c r="N22" s="197" t="s">
        <v>6</v>
      </c>
      <c r="O22" s="198"/>
      <c r="P22" s="16"/>
      <c r="Q22" s="21"/>
      <c r="R22" s="21"/>
      <c r="S22" s="197" t="s">
        <v>6</v>
      </c>
      <c r="T22" s="198"/>
      <c r="U22" s="140"/>
      <c r="V22" s="141"/>
      <c r="W22" s="141"/>
      <c r="X22" s="142"/>
      <c r="Y22" s="158" t="str">
        <f>IF(ISERROR(VLOOKUP(TEXT(Y$20,"yyyy"),初期設定!$B$2:$D$22,3,FALSE))=FALSE,VLOOKUP(TEXT(Y$20,"yyyy"),初期設定!$B$2:$D$22,3,FALSE),"")</f>
        <v/>
      </c>
      <c r="Z22" s="159"/>
      <c r="AA22" s="159"/>
      <c r="AB22" s="160"/>
      <c r="AC22" s="158" t="str">
        <f>IF(ISERROR(VLOOKUP(TEXT(AC$20,"yyyy"),初期設定!$B$2:$D$22,3,FALSE))=FALSE,VLOOKUP(TEXT(AC$20,"yyyy"),初期設定!$B$2:$D$22,3,FALSE),"")</f>
        <v/>
      </c>
      <c r="AD22" s="159"/>
      <c r="AE22" s="159"/>
      <c r="AF22" s="160"/>
      <c r="AG22" s="158" t="str">
        <f>IF(ISERROR(VLOOKUP(TEXT(AG$20,"yyyy"),初期設定!$B$2:$D$22,3,FALSE))=FALSE,VLOOKUP(TEXT(AG$20,"yyyy"),初期設定!$B$2:$D$22,3,FALSE),"")</f>
        <v/>
      </c>
      <c r="AH22" s="159"/>
      <c r="AI22" s="159"/>
      <c r="AJ22" s="160"/>
      <c r="AK22" s="158" t="str">
        <f>IF(ISERROR(VLOOKUP(TEXT(AK$20,"yyyy"),初期設定!$B$2:$D$22,3,FALSE))=FALSE,VLOOKUP(TEXT(AK$20,"yyyy"),初期設定!$B$2:$D$22,3,FALSE),"")</f>
        <v/>
      </c>
      <c r="AL22" s="159"/>
      <c r="AM22" s="159"/>
      <c r="AN22" s="160"/>
      <c r="AO22" s="158" t="str">
        <f>IF(ISERROR(VLOOKUP(TEXT(AO$20,"yyyy"),初期設定!$B$2:$D$22,3,FALSE))=FALSE,VLOOKUP(TEXT(AO$20,"yyyy"),初期設定!$B$2:$D$22,3,FALSE),"")</f>
        <v/>
      </c>
      <c r="AP22" s="159"/>
      <c r="AQ22" s="159"/>
      <c r="AR22" s="160"/>
      <c r="AS22" s="202" t="str">
        <f>IF(ISERROR(VLOOKUP(TEXT(AS$20,"yyyy"),初期設定!$B$2:$D$22,3,FALSE))=FALSE,VLOOKUP(TEXT(AS$20,"yyyy"),初期設定!$B$2:$D$22,3,FALSE),"")</f>
        <v/>
      </c>
      <c r="AT22" s="203"/>
      <c r="AU22" s="203"/>
      <c r="AV22" s="204"/>
      <c r="AW22" s="155"/>
      <c r="AX22" s="156"/>
      <c r="AY22" s="156"/>
      <c r="AZ22" s="156"/>
      <c r="BA22" s="157"/>
      <c r="BB22" s="22"/>
      <c r="BC22" s="22"/>
      <c r="BD22" s="22"/>
      <c r="BE22" s="22"/>
      <c r="BF22" s="22"/>
      <c r="BG22" s="22"/>
      <c r="BH22" s="22"/>
      <c r="BI22" s="22"/>
      <c r="BJ22" s="22"/>
      <c r="BK22" s="22"/>
      <c r="BL22" s="22"/>
      <c r="BM22" s="22"/>
      <c r="BN22" s="22"/>
      <c r="BO22" s="22"/>
      <c r="BP22" s="22"/>
      <c r="BQ22" s="22"/>
      <c r="BR22" s="22"/>
      <c r="BS22" s="22"/>
    </row>
    <row r="23" spans="1:71" ht="18.75" customHeight="1" x14ac:dyDescent="0.15">
      <c r="A23" s="105">
        <v>1</v>
      </c>
      <c r="B23" s="105"/>
      <c r="C23" s="97"/>
      <c r="D23" s="97"/>
      <c r="E23" s="97"/>
      <c r="F23" s="97"/>
      <c r="G23" s="97"/>
      <c r="H23" s="97"/>
      <c r="I23" s="97"/>
      <c r="J23" s="97"/>
      <c r="K23" s="98"/>
      <c r="L23" s="98"/>
      <c r="M23" s="98"/>
      <c r="N23" s="98"/>
      <c r="O23" s="98"/>
      <c r="P23" s="99" t="str">
        <f>IF(K23="","",IF(K23&gt;=2000,ROUNDDOWN(K23,-3),0))</f>
        <v/>
      </c>
      <c r="Q23" s="99"/>
      <c r="R23" s="99"/>
      <c r="S23" s="99"/>
      <c r="T23" s="99"/>
      <c r="U23" s="100"/>
      <c r="V23" s="100"/>
      <c r="W23" s="100"/>
      <c r="X23" s="100"/>
      <c r="Y23" s="101" t="str">
        <f>IF($P23="","",IF($U23="","",IF(AND($J$13&gt;Y$20,$U23&gt;DATEVALUE(VALUE(TEXT(Y$20,"yyyy"))&amp;"/12/31")),0,IF(AND($J$13&gt;Y$20,$U23&lt;Y$20),IF(DATEVALUE(VALUE(TEXT(Y$20,"yyyy"))&amp;"/12/31")&lt;=$J$13,DATEVALUE(VALUE(TEXT(Y$20,"yyyy"))&amp;"/12/31")-Y$20+1,$J$13-Y$20+1),IF(AND($U23&gt;=Y$20,$U23&lt;=DATEVALUE(VALUE(TEXT(Y$20,"yyyy"))&amp;"/12/31")),IF($J$13&lt;$U23,0,IF($J$13=$U23,1,IF(AND($J$13&gt;Y$20,$U23&lt;=DATEVALUE(VALUE(TEXT(Y$20,"yyyy"))&amp;"/12/31")),IF(DATEVALUE(VALUE(TEXT(Y$20,"yyyy"))&amp;"/12/31")-$U23&gt;Y$21,$J$13-$U23+1,IF(AND(Y$20&lt;=$U23,DATEVALUE(VALUE(TEXT(Y$20,"yyyy"))&amp;"/12/31")&gt;$J$13),$J$13-$U23+1,DATEVALUE(VALUE(TEXT(Y$20,"yyyy"))&amp;"/12/31")-$U23+1)),$J$13-$U23+1))),IF($J$13&lt;Y$20,0,IF(AND(Y$20&gt;$U23,Y$20&lt;=$J$13),$J$13-Y$20+1,IF($J$13&lt;$U23,0,DATEVALUE(VALUE(TEXT(Y$20,"yyyy"))&amp;"/12/31")-$U23+1))))))))</f>
        <v/>
      </c>
      <c r="Z23" s="102"/>
      <c r="AA23" s="102"/>
      <c r="AB23" s="103"/>
      <c r="AC23" s="101" t="str">
        <f t="shared" ref="AC23:AC61" si="0">IF($P23="","",IF($U23="","",IF(AND($J$13&gt;AC$20,$U23&gt;DATEVALUE(VALUE(TEXT(AC$20,"yyyy"))&amp;"/12/31")),0,IF(AND($J$13&gt;AC$20,$U23&lt;AC$20),IF(DATEVALUE(VALUE(TEXT(AC$20,"yyyy"))&amp;"/12/31")&lt;=$J$13,DATEVALUE(VALUE(TEXT(AC$20,"yyyy"))&amp;"/12/31")-AC$20+1,$J$13-AC$20+1),IF(AND($U23&gt;=AC$20,$U23&lt;=DATEVALUE(VALUE(TEXT(AC$20,"yyyy"))&amp;"/12/31")),IF($J$13&lt;$U23,0,IF($J$13=$U23,1,IF(AND($J$13&gt;AC$20,$U23&lt;=DATEVALUE(VALUE(TEXT(AC$20,"yyyy"))&amp;"/12/31")),IF(DATEVALUE(VALUE(TEXT(AC$20,"yyyy"))&amp;"/12/31")-$U23&gt;AC$21,$J$13-$U23+1,IF(AND(AC$20&lt;=$U23,DATEVALUE(VALUE(TEXT(AC$20,"yyyy"))&amp;"/12/31")&gt;$J$13),$J$13-$U23+1,DATEVALUE(VALUE(TEXT(AC$20,"yyyy"))&amp;"/12/31")-$U23+1)),$J$13-$U23+1))),IF($J$13&lt;AC$20,0,IF(AND(AC$20&gt;$U23,AC$20&lt;=$J$13),$J$13-AC$20+1,IF($J$13&lt;$U23,0,DATEVALUE(VALUE(TEXT(AC$20,"yyyy"))&amp;"/12/31")-$U23+1))))))))</f>
        <v/>
      </c>
      <c r="AD23" s="102"/>
      <c r="AE23" s="102"/>
      <c r="AF23" s="103"/>
      <c r="AG23" s="101" t="str">
        <f t="shared" ref="AG23:AG61" si="1">IF($P23="","",IF($U23="","",IF(AND($J$13&gt;AG$20,$U23&gt;DATEVALUE(VALUE(TEXT(AG$20,"yyyy"))&amp;"/12/31")),0,IF(AND($J$13&gt;AG$20,$U23&lt;AG$20),IF(DATEVALUE(VALUE(TEXT(AG$20,"yyyy"))&amp;"/12/31")&lt;=$J$13,DATEVALUE(VALUE(TEXT(AG$20,"yyyy"))&amp;"/12/31")-AG$20+1,$J$13-AG$20+1),IF(AND($U23&gt;=AG$20,$U23&lt;=DATEVALUE(VALUE(TEXT(AG$20,"yyyy"))&amp;"/12/31")),IF($J$13&lt;$U23,0,IF($J$13=$U23,1,IF(AND($J$13&gt;AG$20,$U23&lt;=DATEVALUE(VALUE(TEXT(AG$20,"yyyy"))&amp;"/12/31")),IF(DATEVALUE(VALUE(TEXT(AG$20,"yyyy"))&amp;"/12/31")-$U23&gt;AG$21,$J$13-$U23+1,IF(AND(AG$20&lt;=$U23,DATEVALUE(VALUE(TEXT(AG$20,"yyyy"))&amp;"/12/31")&gt;$J$13),$J$13-$U23+1,DATEVALUE(VALUE(TEXT(AG$20,"yyyy"))&amp;"/12/31")-$U23+1)),$J$13-$U23+1))),IF($J$13&lt;AG$20,0,IF(AND(AG$20&gt;$U23,AG$20&lt;=$J$13),$J$13-AG$20+1,IF($J$13&lt;$U23,0,DATEVALUE(VALUE(TEXT(AG$20,"yyyy"))&amp;"/12/31")-$U23+1))))))))</f>
        <v/>
      </c>
      <c r="AH23" s="102"/>
      <c r="AI23" s="102"/>
      <c r="AJ23" s="103"/>
      <c r="AK23" s="101" t="str">
        <f t="shared" ref="AK23:AK61" si="2">IF($P23="","",IF($U23="","",IF(AND($J$13&gt;AK$20,$U23&gt;DATEVALUE(VALUE(TEXT(AK$20,"yyyy"))&amp;"/12/31")),0,IF(AND($J$13&gt;AK$20,$U23&lt;AK$20),IF(DATEVALUE(VALUE(TEXT(AK$20,"yyyy"))&amp;"/12/31")&lt;=$J$13,DATEVALUE(VALUE(TEXT(AK$20,"yyyy"))&amp;"/12/31")-AK$20+1,$J$13-AK$20+1),IF(AND($U23&gt;=AK$20,$U23&lt;=DATEVALUE(VALUE(TEXT(AK$20,"yyyy"))&amp;"/12/31")),IF($J$13&lt;$U23,0,IF($J$13=$U23,1,IF(AND($J$13&gt;AK$20,$U23&lt;=DATEVALUE(VALUE(TEXT(AK$20,"yyyy"))&amp;"/12/31")),IF(DATEVALUE(VALUE(TEXT(AK$20,"yyyy"))&amp;"/12/31")-$U23&gt;AK$21,$J$13-$U23+1,IF(AND(AK$20&lt;=$U23,DATEVALUE(VALUE(TEXT(AK$20,"yyyy"))&amp;"/12/31")&gt;$J$13),$J$13-$U23+1,DATEVALUE(VALUE(TEXT(AK$20,"yyyy"))&amp;"/12/31")-$U23+1)),$J$13-$U23+1))),IF($J$13&lt;AK$20,0,IF(AND(AK$20&gt;$U23,AK$20&lt;=$J$13),$J$13-AK$20+1,IF($J$13&lt;$U23,0,DATEVALUE(VALUE(TEXT(AK$20,"yyyy"))&amp;"/12/31")-$U23+1))))))))</f>
        <v/>
      </c>
      <c r="AL23" s="102"/>
      <c r="AM23" s="102"/>
      <c r="AN23" s="103"/>
      <c r="AO23" s="101" t="str">
        <f>IF($P23="","",IF($U23="","",IF(AND($J$13&gt;AO$20,$U23&gt;DATEVALUE(VALUE(TEXT(AO$20,"yyyy"))&amp;"/12/31")),0,IF(AND($J$13&gt;AO$20,$U23&lt;AO$20),IF(DATEVALUE(VALUE(TEXT(AO$20,"yyyy"))&amp;"/12/31")&lt;=$J$13,DATEVALUE(VALUE(TEXT(AO$20,"yyyy"))&amp;"/12/31")-AO$20+1,$J$13-AO$20+1),IF(AND($U23&gt;=AO$20,$U23&lt;=DATEVALUE(VALUE(TEXT(AO$20,"yyyy"))&amp;"/12/31")),IF($J$13&lt;$U23,0,IF($J$13=$U23,1,IF(AND($J$13&gt;AO$20,$U23&lt;=DATEVALUE(VALUE(TEXT(AO$20,"yyyy"))&amp;"/12/31")),IF(DATEVALUE(VALUE(TEXT(AO$20,"yyyy"))&amp;"/12/31")-$U23&gt;AO$21,$J$13-$U23+1,IF(AND(AO$20&lt;=$U23,DATEVALUE(VALUE(TEXT(AO$20,"yyyy"))&amp;"/12/31")&gt;$J$13),$J$13-$U23+1,DATEVALUE(VALUE(TEXT(AO$20,"yyyy"))&amp;"/12/31")-$U23+1)),$J$13-$U23+1))),IF($J$13&lt;AO$20,0,IF(AND(AO$20&gt;$U23,AO$20&lt;=$J$13),$J$13-AO$20+1,IF($J$13&lt;$U23,0,DATEVALUE(VALUE(TEXT(AO$20,"yyyy"))&amp;"/12/31")-$U23+1))))))))</f>
        <v/>
      </c>
      <c r="AP23" s="102"/>
      <c r="AQ23" s="102"/>
      <c r="AR23" s="103"/>
      <c r="AS23" s="101" t="str">
        <f>IF($P23="","",IF($U23="","",IF(AND($J$13&gt;AS$20,$U23&gt;DATEVALUE(VALUE(TEXT(AS$20,"yyyy"))&amp;"/12/31")),0,IF(AND($J$13&gt;AS$20,$U23&lt;AS$20),IF(DATEVALUE(VALUE(TEXT(AS$20,"yyyy"))&amp;"/12/31")&lt;=$J$13,DATEVALUE(VALUE(TEXT(AS$20,"yyyy"))&amp;"/12/31")-AS$20+1,$J$13-AS$20+1),IF(AND($U23&gt;=AS$20,$U23&lt;=DATEVALUE(VALUE(TEXT(AS$20,"yyyy"))&amp;"/12/31")),IF($J$13&lt;$U23,0,IF($J$13=$U23,1,IF(AND($J$13&gt;AS$20,$U23&lt;=DATEVALUE(VALUE(TEXT(AS$20,"yyyy"))&amp;"/12/31")),IF(DATEVALUE(VALUE(TEXT(AS$20,"yyyy"))&amp;"/12/31")-$U23&gt;AS$21,$J$13-$U23+1,IF(AND(AS$20&lt;=$U23,DATEVALUE(VALUE(TEXT(AS$20,"yyyy"))&amp;"/12/31")&gt;$J$13),$J$13-$U23+1,DATEVALUE(VALUE(TEXT(AS$20,"yyyy"))&amp;"/12/31")-$U23+1)),$J$13-$U23+1))),IF($J$13&lt;AS$20,0,IF(AND(AS$20&gt;$U23,AS$20&lt;=$J$13),$J$13-AS$20+1,IF($J$13&lt;$U23,0,DATEVALUE(VALUE(TEXT(AS$20,"yyyy"))&amp;"/12/31")-$U23+1))))))))</f>
        <v/>
      </c>
      <c r="AT23" s="102"/>
      <c r="AU23" s="102"/>
      <c r="AV23" s="103"/>
      <c r="AW23" s="91" t="str">
        <f>IF(U23="","",IF(SUM(Y23:AV23)=0,0,SUM(Y23:AV23)))</f>
        <v/>
      </c>
      <c r="AX23" s="92"/>
      <c r="AY23" s="92"/>
      <c r="AZ23" s="92"/>
      <c r="BA23" s="93"/>
      <c r="BB23" s="23"/>
      <c r="BC23" s="23"/>
      <c r="BD23" s="23"/>
      <c r="BE23" s="23"/>
      <c r="BF23" s="23"/>
      <c r="BG23" s="23"/>
      <c r="BH23" s="23"/>
      <c r="BI23" s="23"/>
      <c r="BJ23" s="23"/>
      <c r="BK23" s="23"/>
      <c r="BL23" s="23"/>
      <c r="BM23" s="23"/>
      <c r="BN23" s="23"/>
      <c r="BO23" s="23"/>
      <c r="BP23" s="23"/>
      <c r="BQ23" s="23"/>
      <c r="BR23" s="23"/>
      <c r="BS23" s="23"/>
    </row>
    <row r="24" spans="1:71" ht="18.75" customHeight="1" x14ac:dyDescent="0.15">
      <c r="A24" s="105"/>
      <c r="B24" s="105"/>
      <c r="C24" s="97"/>
      <c r="D24" s="97"/>
      <c r="E24" s="97"/>
      <c r="F24" s="97"/>
      <c r="G24" s="97"/>
      <c r="H24" s="97"/>
      <c r="I24" s="97"/>
      <c r="J24" s="97"/>
      <c r="K24" s="98"/>
      <c r="L24" s="98"/>
      <c r="M24" s="98"/>
      <c r="N24" s="98"/>
      <c r="O24" s="98"/>
      <c r="P24" s="99"/>
      <c r="Q24" s="99"/>
      <c r="R24" s="99"/>
      <c r="S24" s="99"/>
      <c r="T24" s="99"/>
      <c r="U24" s="100"/>
      <c r="V24" s="100"/>
      <c r="W24" s="100"/>
      <c r="X24" s="100"/>
      <c r="Y24" s="107" t="str">
        <f>IF($P23="","",IF($U23="","",IF(ISERROR(ROUNDDOWN($P23*Y23/365*Y$22,0))=FALSE,ROUNDDOWN($P23*Y23/365*Y$22,0),"")))</f>
        <v/>
      </c>
      <c r="Z24" s="108"/>
      <c r="AA24" s="108"/>
      <c r="AB24" s="109"/>
      <c r="AC24" s="107" t="str">
        <f t="shared" ref="AC24" si="3">IF($P23="","",IF($U23="","",IF(ISERROR(ROUNDDOWN($P23*AC23/365*AC$22,0))=FALSE,ROUNDDOWN($P23*AC23/365*AC$22,0),"")))</f>
        <v/>
      </c>
      <c r="AD24" s="108"/>
      <c r="AE24" s="108"/>
      <c r="AF24" s="109"/>
      <c r="AG24" s="107" t="str">
        <f t="shared" ref="AG24" si="4">IF($P23="","",IF($U23="","",IF(ISERROR(ROUNDDOWN($P23*AG23/365*AG$22,0))=FALSE,ROUNDDOWN($P23*AG23/365*AG$22,0),"")))</f>
        <v/>
      </c>
      <c r="AH24" s="108"/>
      <c r="AI24" s="108"/>
      <c r="AJ24" s="109"/>
      <c r="AK24" s="107" t="str">
        <f t="shared" ref="AK24" si="5">IF($P23="","",IF($U23="","",IF(ISERROR(ROUNDDOWN($P23*AK23/365*AK$22,0))=FALSE,ROUNDDOWN($P23*AK23/365*AK$22,0),"")))</f>
        <v/>
      </c>
      <c r="AL24" s="108"/>
      <c r="AM24" s="108"/>
      <c r="AN24" s="109"/>
      <c r="AO24" s="107" t="str">
        <f t="shared" ref="AO24" si="6">IF($P23="","",IF($U23="","",IF(ISERROR(ROUNDDOWN($P23*AO23/365*AO$22,0))=FALSE,ROUNDDOWN($P23*AO23/365*AO$22,0),"")))</f>
        <v/>
      </c>
      <c r="AP24" s="108"/>
      <c r="AQ24" s="108"/>
      <c r="AR24" s="109"/>
      <c r="AS24" s="107" t="str">
        <f t="shared" ref="AS24" si="7">IF($P23="","",IF($U23="","",IF(ISERROR(ROUNDDOWN($P23*AS23/365*AS$22,0))=FALSE,ROUNDDOWN($P23*AS23/365*AS$22,0),"")))</f>
        <v/>
      </c>
      <c r="AT24" s="108"/>
      <c r="AU24" s="108"/>
      <c r="AV24" s="109"/>
      <c r="AW24" s="88" t="str">
        <f>IF($P23="","",IF($U23="","",SUM(Y24:AV24)))</f>
        <v/>
      </c>
      <c r="AX24" s="89"/>
      <c r="AY24" s="89"/>
      <c r="AZ24" s="89"/>
      <c r="BA24" s="90"/>
      <c r="BB24" s="24"/>
      <c r="BC24" s="24"/>
      <c r="BD24" s="24"/>
      <c r="BE24" s="24"/>
      <c r="BF24" s="24"/>
      <c r="BG24" s="24"/>
      <c r="BH24" s="24"/>
      <c r="BI24" s="24"/>
      <c r="BJ24" s="24"/>
      <c r="BK24" s="24"/>
      <c r="BL24" s="24"/>
      <c r="BM24" s="24"/>
      <c r="BN24" s="24"/>
      <c r="BO24" s="24"/>
      <c r="BP24" s="24"/>
      <c r="BQ24" s="24"/>
      <c r="BR24" s="24"/>
      <c r="BS24" s="24"/>
    </row>
    <row r="25" spans="1:71" ht="18.75" customHeight="1" x14ac:dyDescent="0.15">
      <c r="A25" s="105">
        <v>2</v>
      </c>
      <c r="B25" s="105"/>
      <c r="C25" s="97"/>
      <c r="D25" s="97"/>
      <c r="E25" s="97"/>
      <c r="F25" s="97"/>
      <c r="G25" s="97"/>
      <c r="H25" s="97"/>
      <c r="I25" s="97"/>
      <c r="J25" s="97"/>
      <c r="K25" s="98"/>
      <c r="L25" s="98"/>
      <c r="M25" s="98"/>
      <c r="N25" s="98"/>
      <c r="O25" s="98"/>
      <c r="P25" s="99" t="str">
        <f>IF(K25="","",IF(K25&gt;=2000,ROUNDDOWN(K25,-3),0))</f>
        <v/>
      </c>
      <c r="Q25" s="99"/>
      <c r="R25" s="99"/>
      <c r="S25" s="99"/>
      <c r="T25" s="99"/>
      <c r="U25" s="100"/>
      <c r="V25" s="100"/>
      <c r="W25" s="100"/>
      <c r="X25" s="100"/>
      <c r="Y25" s="101" t="str">
        <f t="shared" ref="Y25:Y61" si="8">IF($P25="","",IF($U25="","",IF(AND($J$13&gt;Y$20,$U25&gt;DATEVALUE(VALUE(TEXT(Y$20,"yyyy"))&amp;"/12/31")),0,IF(AND($J$13&gt;Y$20,$U25&lt;Y$20),IF(DATEVALUE(VALUE(TEXT(Y$20,"yyyy"))&amp;"/12/31")&lt;=$J$13,DATEVALUE(VALUE(TEXT(Y$20,"yyyy"))&amp;"/12/31")-Y$20+1,$J$13-Y$20+1),IF(AND($U25&gt;=Y$20,$U25&lt;=DATEVALUE(VALUE(TEXT(Y$20,"yyyy"))&amp;"/12/31")),IF($J$13&lt;$U25,0,IF($J$13=$U25,1,IF(AND($J$13&gt;Y$20,$U25&lt;=DATEVALUE(VALUE(TEXT(Y$20,"yyyy"))&amp;"/12/31")),IF(DATEVALUE(VALUE(TEXT(Y$20,"yyyy"))&amp;"/12/31")-$U25&gt;Y$21,$J$13-$U25+1,IF(AND(Y$20&lt;=$U25,DATEVALUE(VALUE(TEXT(Y$20,"yyyy"))&amp;"/12/31")&gt;$J$13),$J$13-$U25+1,DATEVALUE(VALUE(TEXT(Y$20,"yyyy"))&amp;"/12/31")-$U25+1)),$J$13-$U25+1))),IF($J$13&lt;Y$20,0,IF(AND(Y$20&gt;$U25,Y$20&lt;=$J$13),$J$13-Y$20+1,IF($J$13&lt;$U25,0,DATEVALUE(VALUE(TEXT(Y$20,"yyyy"))&amp;"/12/31")-$U25+1))))))))</f>
        <v/>
      </c>
      <c r="Z25" s="102"/>
      <c r="AA25" s="102"/>
      <c r="AB25" s="103"/>
      <c r="AC25" s="101" t="str">
        <f t="shared" si="0"/>
        <v/>
      </c>
      <c r="AD25" s="102"/>
      <c r="AE25" s="102"/>
      <c r="AF25" s="103"/>
      <c r="AG25" s="101" t="str">
        <f t="shared" si="1"/>
        <v/>
      </c>
      <c r="AH25" s="102"/>
      <c r="AI25" s="102"/>
      <c r="AJ25" s="103"/>
      <c r="AK25" s="101" t="str">
        <f t="shared" si="2"/>
        <v/>
      </c>
      <c r="AL25" s="102"/>
      <c r="AM25" s="102"/>
      <c r="AN25" s="103"/>
      <c r="AO25" s="101" t="str">
        <f>IF($P25="","",IF($U25="","",IF(AND($J$13&gt;AO$20,$U25&gt;DATEVALUE(VALUE(TEXT(AO$20,"yyyy"))&amp;"/12/31")),0,IF(AND($J$13&gt;AO$20,$U25&lt;AO$20),IF(DATEVALUE(VALUE(TEXT(AO$20,"yyyy"))&amp;"/12/31")&lt;=$J$13,DATEVALUE(VALUE(TEXT(AO$20,"yyyy"))&amp;"/12/31")-AO$20+1,$J$13-AO$20+1),IF(AND($U25&gt;=AO$20,$U25&lt;=DATEVALUE(VALUE(TEXT(AO$20,"yyyy"))&amp;"/12/31")),IF($J$13&lt;$U25,0,IF($J$13=$U25,1,IF(AND($J$13&gt;AO$20,$U25&lt;=DATEVALUE(VALUE(TEXT(AO$20,"yyyy"))&amp;"/12/31")),IF(DATEVALUE(VALUE(TEXT(AO$20,"yyyy"))&amp;"/12/31")-$U25&gt;AO$21,$J$13-$U25+1,IF(AND(AO$20&lt;=$U25,DATEVALUE(VALUE(TEXT(AO$20,"yyyy"))&amp;"/12/31")&gt;$J$13),$J$13-$U25+1,DATEVALUE(VALUE(TEXT(AO$20,"yyyy"))&amp;"/12/31")-$U25+1)),$J$13-$U25+1))),IF($J$13&lt;AO$20,0,IF(AND(AO$20&gt;$U25,AO$20&lt;=$J$13),$J$13-AO$20+1,IF($J$13&lt;$U25,0,DATEVALUE(VALUE(TEXT(AO$20,"yyyy"))&amp;"/12/31")-$U25+1))))))))</f>
        <v/>
      </c>
      <c r="AP25" s="102"/>
      <c r="AQ25" s="102"/>
      <c r="AR25" s="103"/>
      <c r="AS25" s="101" t="str">
        <f>IF($P25="","",IF($U25="","",IF(AND($J$13&gt;AS$20,$U25&gt;DATEVALUE(VALUE(TEXT(AS$20,"yyyy"))&amp;"/12/31")),0,IF(AND($J$13&gt;AS$20,$U25&lt;AS$20),IF(DATEVALUE(VALUE(TEXT(AS$20,"yyyy"))&amp;"/12/31")&lt;=$J$13,DATEVALUE(VALUE(TEXT(AS$20,"yyyy"))&amp;"/12/31")-AS$20+1,$J$13-AS$20+1),IF(AND($U25&gt;=AS$20,$U25&lt;=DATEVALUE(VALUE(TEXT(AS$20,"yyyy"))&amp;"/12/31")),IF($J$13&lt;$U25,0,IF($J$13=$U25,1,IF(AND($J$13&gt;AS$20,$U25&lt;=DATEVALUE(VALUE(TEXT(AS$20,"yyyy"))&amp;"/12/31")),IF(DATEVALUE(VALUE(TEXT(AS$20,"yyyy"))&amp;"/12/31")-$U25&gt;AS$21,$J$13-$U25+1,IF(AND(AS$20&lt;=$U25,DATEVALUE(VALUE(TEXT(AS$20,"yyyy"))&amp;"/12/31")&gt;$J$13),$J$13-$U25+1,DATEVALUE(VALUE(TEXT(AS$20,"yyyy"))&amp;"/12/31")-$U25+1)),$J$13-$U25+1))),IF($J$13&lt;AS$20,0,IF(AND(AS$20&gt;$U25,AS$20&lt;=$J$13),$J$13-AS$20+1,IF($J$13&lt;$U25,0,DATEVALUE(VALUE(TEXT(AS$20,"yyyy"))&amp;"/12/31")-$U25+1))))))))</f>
        <v/>
      </c>
      <c r="AT25" s="102"/>
      <c r="AU25" s="102"/>
      <c r="AV25" s="103"/>
      <c r="AW25" s="91" t="str">
        <f>IF(U25="","",IF(SUM(Y25:AV25)=0,0,SUM(Y25:AV25)))</f>
        <v/>
      </c>
      <c r="AX25" s="92"/>
      <c r="AY25" s="92"/>
      <c r="AZ25" s="92"/>
      <c r="BA25" s="93"/>
    </row>
    <row r="26" spans="1:71" ht="18.75" customHeight="1" x14ac:dyDescent="0.15">
      <c r="A26" s="105"/>
      <c r="B26" s="105"/>
      <c r="C26" s="97"/>
      <c r="D26" s="97"/>
      <c r="E26" s="97"/>
      <c r="F26" s="97"/>
      <c r="G26" s="97"/>
      <c r="H26" s="97"/>
      <c r="I26" s="97"/>
      <c r="J26" s="97"/>
      <c r="K26" s="98"/>
      <c r="L26" s="98"/>
      <c r="M26" s="98"/>
      <c r="N26" s="98"/>
      <c r="O26" s="98"/>
      <c r="P26" s="99"/>
      <c r="Q26" s="99"/>
      <c r="R26" s="99"/>
      <c r="S26" s="99"/>
      <c r="T26" s="99"/>
      <c r="U26" s="100"/>
      <c r="V26" s="100"/>
      <c r="W26" s="100"/>
      <c r="X26" s="100"/>
      <c r="Y26" s="107" t="str">
        <f>IF($P25="","",IF($U25="","",IF(ISERROR(ROUNDDOWN($P25*Y25/365*Y$22,0))=FALSE,ROUNDDOWN($P25*Y25/365*Y$22,0),"")))</f>
        <v/>
      </c>
      <c r="Z26" s="108"/>
      <c r="AA26" s="108"/>
      <c r="AB26" s="109"/>
      <c r="AC26" s="107" t="str">
        <f t="shared" ref="AC26" si="9">IF($P25="","",IF($U25="","",IF(ISERROR(ROUNDDOWN($P25*AC25/365*AC$22,0))=FALSE,ROUNDDOWN($P25*AC25/365*AC$22,0),"")))</f>
        <v/>
      </c>
      <c r="AD26" s="108"/>
      <c r="AE26" s="108"/>
      <c r="AF26" s="109"/>
      <c r="AG26" s="107" t="str">
        <f t="shared" ref="AG26" si="10">IF($P25="","",IF($U25="","",IF(ISERROR(ROUNDDOWN($P25*AG25/365*AG$22,0))=FALSE,ROUNDDOWN($P25*AG25/365*AG$22,0),"")))</f>
        <v/>
      </c>
      <c r="AH26" s="108"/>
      <c r="AI26" s="108"/>
      <c r="AJ26" s="109"/>
      <c r="AK26" s="107" t="str">
        <f t="shared" ref="AK26" si="11">IF($P25="","",IF($U25="","",IF(ISERROR(ROUNDDOWN($P25*AK25/365*AK$22,0))=FALSE,ROUNDDOWN($P25*AK25/365*AK$22,0),"")))</f>
        <v/>
      </c>
      <c r="AL26" s="108"/>
      <c r="AM26" s="108"/>
      <c r="AN26" s="109"/>
      <c r="AO26" s="107" t="str">
        <f t="shared" ref="AO26" si="12">IF($P25="","",IF($U25="","",IF(ISERROR(ROUNDDOWN($P25*AO25/365*AO$22,0))=FALSE,ROUNDDOWN($P25*AO25/365*AO$22,0),"")))</f>
        <v/>
      </c>
      <c r="AP26" s="108"/>
      <c r="AQ26" s="108"/>
      <c r="AR26" s="109"/>
      <c r="AS26" s="107" t="str">
        <f t="shared" ref="AS26" si="13">IF($P25="","",IF($U25="","",IF(ISERROR(ROUNDDOWN($P25*AS25/365*AS$22,0))=FALSE,ROUNDDOWN($P25*AS25/365*AS$22,0),"")))</f>
        <v/>
      </c>
      <c r="AT26" s="108"/>
      <c r="AU26" s="108"/>
      <c r="AV26" s="109"/>
      <c r="AW26" s="88" t="str">
        <f t="shared" ref="AW26" si="14">IF($P25="","",IF($U25="","",SUM(Y26:AV26)))</f>
        <v/>
      </c>
      <c r="AX26" s="89"/>
      <c r="AY26" s="89"/>
      <c r="AZ26" s="89"/>
      <c r="BA26" s="90"/>
    </row>
    <row r="27" spans="1:71" ht="18.75" customHeight="1" x14ac:dyDescent="0.15">
      <c r="A27" s="105">
        <v>3</v>
      </c>
      <c r="B27" s="105"/>
      <c r="C27" s="97"/>
      <c r="D27" s="97"/>
      <c r="E27" s="97"/>
      <c r="F27" s="97"/>
      <c r="G27" s="97"/>
      <c r="H27" s="97"/>
      <c r="I27" s="97"/>
      <c r="J27" s="97"/>
      <c r="K27" s="98"/>
      <c r="L27" s="98"/>
      <c r="M27" s="98"/>
      <c r="N27" s="98"/>
      <c r="O27" s="98"/>
      <c r="P27" s="99" t="str">
        <f t="shared" ref="P27" si="15">IF(K27="","",IF(K27&gt;=2000,ROUNDDOWN(K27,-3),0))</f>
        <v/>
      </c>
      <c r="Q27" s="99"/>
      <c r="R27" s="99"/>
      <c r="S27" s="99"/>
      <c r="T27" s="99"/>
      <c r="U27" s="100"/>
      <c r="V27" s="100"/>
      <c r="W27" s="100"/>
      <c r="X27" s="100"/>
      <c r="Y27" s="101" t="str">
        <f t="shared" si="8"/>
        <v/>
      </c>
      <c r="Z27" s="102"/>
      <c r="AA27" s="102"/>
      <c r="AB27" s="103"/>
      <c r="AC27" s="101" t="str">
        <f t="shared" si="0"/>
        <v/>
      </c>
      <c r="AD27" s="102"/>
      <c r="AE27" s="102"/>
      <c r="AF27" s="103"/>
      <c r="AG27" s="101" t="str">
        <f t="shared" si="1"/>
        <v/>
      </c>
      <c r="AH27" s="102"/>
      <c r="AI27" s="102"/>
      <c r="AJ27" s="103"/>
      <c r="AK27" s="101" t="str">
        <f t="shared" si="2"/>
        <v/>
      </c>
      <c r="AL27" s="102"/>
      <c r="AM27" s="102"/>
      <c r="AN27" s="103"/>
      <c r="AO27" s="101" t="str">
        <f>IF($P27="","",IF($U27="","",IF(AND($J$13&gt;AO$20,$U27&gt;DATEVALUE(VALUE(TEXT(AO$20,"yyyy"))&amp;"/12/31")),0,IF(AND($J$13&gt;AO$20,$U27&lt;AO$20),IF(DATEVALUE(VALUE(TEXT(AO$20,"yyyy"))&amp;"/12/31")&lt;=$J$13,DATEVALUE(VALUE(TEXT(AO$20,"yyyy"))&amp;"/12/31")-AO$20+1,$J$13-AO$20+1),IF(AND($U27&gt;=AO$20,$U27&lt;=DATEVALUE(VALUE(TEXT(AO$20,"yyyy"))&amp;"/12/31")),IF($J$13&lt;$U27,0,IF($J$13=$U27,1,IF(AND($J$13&gt;AO$20,$U27&lt;=DATEVALUE(VALUE(TEXT(AO$20,"yyyy"))&amp;"/12/31")),IF(DATEVALUE(VALUE(TEXT(AO$20,"yyyy"))&amp;"/12/31")-$U27&gt;AO$21,$J$13-$U27+1,IF(AND(AO$20&lt;=$U27,DATEVALUE(VALUE(TEXT(AO$20,"yyyy"))&amp;"/12/31")&gt;$J$13),$J$13-$U27+1,DATEVALUE(VALUE(TEXT(AO$20,"yyyy"))&amp;"/12/31")-$U27+1)),$J$13-$U27+1))),IF($J$13&lt;AO$20,0,IF(AND(AO$20&gt;$U27,AO$20&lt;=$J$13),$J$13-AO$20+1,IF($J$13&lt;$U27,0,DATEVALUE(VALUE(TEXT(AO$20,"yyyy"))&amp;"/12/31")-$U27+1))))))))</f>
        <v/>
      </c>
      <c r="AP27" s="102"/>
      <c r="AQ27" s="102"/>
      <c r="AR27" s="103"/>
      <c r="AS27" s="101" t="str">
        <f>IF($P27="","",IF($U27="","",IF(AND($J$13&gt;AS$20,$U27&gt;DATEVALUE(VALUE(TEXT(AS$20,"yyyy"))&amp;"/12/31")),0,IF(AND($J$13&gt;AS$20,$U27&lt;AS$20),IF(DATEVALUE(VALUE(TEXT(AS$20,"yyyy"))&amp;"/12/31")&lt;=$J$13,DATEVALUE(VALUE(TEXT(AS$20,"yyyy"))&amp;"/12/31")-AS$20+1,$J$13-AS$20+1),IF(AND($U27&gt;=AS$20,$U27&lt;=DATEVALUE(VALUE(TEXT(AS$20,"yyyy"))&amp;"/12/31")),IF($J$13&lt;$U27,0,IF($J$13=$U27,1,IF(AND($J$13&gt;AS$20,$U27&lt;=DATEVALUE(VALUE(TEXT(AS$20,"yyyy"))&amp;"/12/31")),IF(DATEVALUE(VALUE(TEXT(AS$20,"yyyy"))&amp;"/12/31")-$U27&gt;AS$21,$J$13-$U27+1,IF(AND(AS$20&lt;=$U27,DATEVALUE(VALUE(TEXT(AS$20,"yyyy"))&amp;"/12/31")&gt;$J$13),$J$13-$U27+1,DATEVALUE(VALUE(TEXT(AS$20,"yyyy"))&amp;"/12/31")-$U27+1)),$J$13-$U27+1))),IF($J$13&lt;AS$20,0,IF(AND(AS$20&gt;$U27,AS$20&lt;=$J$13),$J$13-AS$20+1,IF($J$13&lt;$U27,0,DATEVALUE(VALUE(TEXT(AS$20,"yyyy"))&amp;"/12/31")-$U27+1))))))))</f>
        <v/>
      </c>
      <c r="AT27" s="102"/>
      <c r="AU27" s="102"/>
      <c r="AV27" s="103"/>
      <c r="AW27" s="91" t="str">
        <f>IF(U27="","",IF(SUM(Y27:AV27)=0,0,SUM(Y27:AV27)))</f>
        <v/>
      </c>
      <c r="AX27" s="92"/>
      <c r="AY27" s="92"/>
      <c r="AZ27" s="92"/>
      <c r="BA27" s="93"/>
    </row>
    <row r="28" spans="1:71" ht="18.75" customHeight="1" x14ac:dyDescent="0.15">
      <c r="A28" s="105"/>
      <c r="B28" s="105"/>
      <c r="C28" s="97"/>
      <c r="D28" s="97"/>
      <c r="E28" s="97"/>
      <c r="F28" s="97"/>
      <c r="G28" s="97"/>
      <c r="H28" s="97"/>
      <c r="I28" s="97"/>
      <c r="J28" s="97"/>
      <c r="K28" s="98"/>
      <c r="L28" s="98"/>
      <c r="M28" s="98"/>
      <c r="N28" s="98"/>
      <c r="O28" s="98"/>
      <c r="P28" s="99"/>
      <c r="Q28" s="99"/>
      <c r="R28" s="99"/>
      <c r="S28" s="99"/>
      <c r="T28" s="99"/>
      <c r="U28" s="100"/>
      <c r="V28" s="100"/>
      <c r="W28" s="100"/>
      <c r="X28" s="100"/>
      <c r="Y28" s="107" t="str">
        <f>IF($P27="","",IF($U27="","",IF(ISERROR(ROUNDDOWN($P27*Y27/365*Y$22,0))=FALSE,ROUNDDOWN($P27*Y27/365*Y$22,0),"")))</f>
        <v/>
      </c>
      <c r="Z28" s="108"/>
      <c r="AA28" s="108"/>
      <c r="AB28" s="109"/>
      <c r="AC28" s="107" t="str">
        <f t="shared" ref="AC28" si="16">IF($P27="","",IF($U27="","",IF(ISERROR(ROUNDDOWN($P27*AC27/365*AC$22,0))=FALSE,ROUNDDOWN($P27*AC27/365*AC$22,0),"")))</f>
        <v/>
      </c>
      <c r="AD28" s="108"/>
      <c r="AE28" s="108"/>
      <c r="AF28" s="109"/>
      <c r="AG28" s="107" t="str">
        <f t="shared" ref="AG28" si="17">IF($P27="","",IF($U27="","",IF(ISERROR(ROUNDDOWN($P27*AG27/365*AG$22,0))=FALSE,ROUNDDOWN($P27*AG27/365*AG$22,0),"")))</f>
        <v/>
      </c>
      <c r="AH28" s="108"/>
      <c r="AI28" s="108"/>
      <c r="AJ28" s="109"/>
      <c r="AK28" s="107" t="str">
        <f t="shared" ref="AK28" si="18">IF($P27="","",IF($U27="","",IF(ISERROR(ROUNDDOWN($P27*AK27/365*AK$22,0))=FALSE,ROUNDDOWN($P27*AK27/365*AK$22,0),"")))</f>
        <v/>
      </c>
      <c r="AL28" s="108"/>
      <c r="AM28" s="108"/>
      <c r="AN28" s="109"/>
      <c r="AO28" s="107" t="str">
        <f t="shared" ref="AO28" si="19">IF($P27="","",IF($U27="","",IF(ISERROR(ROUNDDOWN($P27*AO27/365*AO$22,0))=FALSE,ROUNDDOWN($P27*AO27/365*AO$22,0),"")))</f>
        <v/>
      </c>
      <c r="AP28" s="108"/>
      <c r="AQ28" s="108"/>
      <c r="AR28" s="109"/>
      <c r="AS28" s="107" t="str">
        <f t="shared" ref="AS28" si="20">IF($P27="","",IF($U27="","",IF(ISERROR(ROUNDDOWN($P27*AS27/365*AS$22,0))=FALSE,ROUNDDOWN($P27*AS27/365*AS$22,0),"")))</f>
        <v/>
      </c>
      <c r="AT28" s="108"/>
      <c r="AU28" s="108"/>
      <c r="AV28" s="109"/>
      <c r="AW28" s="88" t="str">
        <f t="shared" ref="AW28" si="21">IF($P27="","",IF($U27="","",SUM(Y28:AV28)))</f>
        <v/>
      </c>
      <c r="AX28" s="89"/>
      <c r="AY28" s="89"/>
      <c r="AZ28" s="89"/>
      <c r="BA28" s="90"/>
    </row>
    <row r="29" spans="1:71" ht="18.75" customHeight="1" x14ac:dyDescent="0.15">
      <c r="A29" s="105">
        <v>4</v>
      </c>
      <c r="B29" s="105"/>
      <c r="C29" s="97"/>
      <c r="D29" s="97"/>
      <c r="E29" s="97"/>
      <c r="F29" s="97"/>
      <c r="G29" s="97"/>
      <c r="H29" s="97"/>
      <c r="I29" s="97"/>
      <c r="J29" s="97"/>
      <c r="K29" s="98"/>
      <c r="L29" s="98"/>
      <c r="M29" s="98"/>
      <c r="N29" s="98"/>
      <c r="O29" s="98"/>
      <c r="P29" s="99" t="str">
        <f t="shared" ref="P29" si="22">IF(K29="","",IF(K29&gt;=2000,ROUNDDOWN(K29,-3),0))</f>
        <v/>
      </c>
      <c r="Q29" s="99"/>
      <c r="R29" s="99"/>
      <c r="S29" s="99"/>
      <c r="T29" s="99"/>
      <c r="U29" s="100"/>
      <c r="V29" s="100"/>
      <c r="W29" s="100"/>
      <c r="X29" s="100"/>
      <c r="Y29" s="101" t="str">
        <f t="shared" si="8"/>
        <v/>
      </c>
      <c r="Z29" s="102"/>
      <c r="AA29" s="102"/>
      <c r="AB29" s="103"/>
      <c r="AC29" s="101" t="str">
        <f t="shared" si="0"/>
        <v/>
      </c>
      <c r="AD29" s="102"/>
      <c r="AE29" s="102"/>
      <c r="AF29" s="103"/>
      <c r="AG29" s="101" t="str">
        <f t="shared" si="1"/>
        <v/>
      </c>
      <c r="AH29" s="102"/>
      <c r="AI29" s="102"/>
      <c r="AJ29" s="103"/>
      <c r="AK29" s="101" t="str">
        <f t="shared" si="2"/>
        <v/>
      </c>
      <c r="AL29" s="102"/>
      <c r="AM29" s="102"/>
      <c r="AN29" s="103"/>
      <c r="AO29" s="101" t="str">
        <f>IF($P29="","",IF($U29="","",IF(AND($J$13&gt;AO$20,$U29&gt;DATEVALUE(VALUE(TEXT(AO$20,"yyyy"))&amp;"/12/31")),0,IF(AND($J$13&gt;AO$20,$U29&lt;AO$20),IF(DATEVALUE(VALUE(TEXT(AO$20,"yyyy"))&amp;"/12/31")&lt;=$J$13,DATEVALUE(VALUE(TEXT(AO$20,"yyyy"))&amp;"/12/31")-AO$20+1,$J$13-AO$20+1),IF(AND($U29&gt;=AO$20,$U29&lt;=DATEVALUE(VALUE(TEXT(AO$20,"yyyy"))&amp;"/12/31")),IF($J$13&lt;$U29,0,IF($J$13=$U29,1,IF(AND($J$13&gt;AO$20,$U29&lt;=DATEVALUE(VALUE(TEXT(AO$20,"yyyy"))&amp;"/12/31")),IF(DATEVALUE(VALUE(TEXT(AO$20,"yyyy"))&amp;"/12/31")-$U29&gt;AO$21,$J$13-$U29+1,IF(AND(AO$20&lt;=$U29,DATEVALUE(VALUE(TEXT(AO$20,"yyyy"))&amp;"/12/31")&gt;$J$13),$J$13-$U29+1,DATEVALUE(VALUE(TEXT(AO$20,"yyyy"))&amp;"/12/31")-$U29+1)),$J$13-$U29+1))),IF($J$13&lt;AO$20,0,IF(AND(AO$20&gt;$U29,AO$20&lt;=$J$13),$J$13-AO$20+1,IF($J$13&lt;$U29,0,DATEVALUE(VALUE(TEXT(AO$20,"yyyy"))&amp;"/12/31")-$U29+1))))))))</f>
        <v/>
      </c>
      <c r="AP29" s="102"/>
      <c r="AQ29" s="102"/>
      <c r="AR29" s="103"/>
      <c r="AS29" s="101" t="str">
        <f>IF($P29="","",IF($U29="","",IF(AND($J$13&gt;AS$20,$U29&gt;DATEVALUE(VALUE(TEXT(AS$20,"yyyy"))&amp;"/12/31")),0,IF(AND($J$13&gt;AS$20,$U29&lt;AS$20),IF(DATEVALUE(VALUE(TEXT(AS$20,"yyyy"))&amp;"/12/31")&lt;=$J$13,DATEVALUE(VALUE(TEXT(AS$20,"yyyy"))&amp;"/12/31")-AS$20+1,$J$13-AS$20+1),IF(AND($U29&gt;=AS$20,$U29&lt;=DATEVALUE(VALUE(TEXT(AS$20,"yyyy"))&amp;"/12/31")),IF($J$13&lt;$U29,0,IF($J$13=$U29,1,IF(AND($J$13&gt;AS$20,$U29&lt;=DATEVALUE(VALUE(TEXT(AS$20,"yyyy"))&amp;"/12/31")),IF(DATEVALUE(VALUE(TEXT(AS$20,"yyyy"))&amp;"/12/31")-$U29&gt;AS$21,$J$13-$U29+1,IF(AND(AS$20&lt;=$U29,DATEVALUE(VALUE(TEXT(AS$20,"yyyy"))&amp;"/12/31")&gt;$J$13),$J$13-$U29+1,DATEVALUE(VALUE(TEXT(AS$20,"yyyy"))&amp;"/12/31")-$U29+1)),$J$13-$U29+1))),IF($J$13&lt;AS$20,0,IF(AND(AS$20&gt;$U29,AS$20&lt;=$J$13),$J$13-AS$20+1,IF($J$13&lt;$U29,0,DATEVALUE(VALUE(TEXT(AS$20,"yyyy"))&amp;"/12/31")-$U29+1))))))))</f>
        <v/>
      </c>
      <c r="AT29" s="102"/>
      <c r="AU29" s="102"/>
      <c r="AV29" s="103"/>
      <c r="AW29" s="91" t="str">
        <f>IF(U29="","",IF(SUM(Y29:AV29)=0,0,SUM(Y29:AV29)))</f>
        <v/>
      </c>
      <c r="AX29" s="92"/>
      <c r="AY29" s="92"/>
      <c r="AZ29" s="92"/>
      <c r="BA29" s="93"/>
    </row>
    <row r="30" spans="1:71" ht="18.75" customHeight="1" x14ac:dyDescent="0.15">
      <c r="A30" s="105"/>
      <c r="B30" s="105"/>
      <c r="C30" s="97"/>
      <c r="D30" s="97"/>
      <c r="E30" s="97"/>
      <c r="F30" s="97"/>
      <c r="G30" s="97"/>
      <c r="H30" s="97"/>
      <c r="I30" s="97"/>
      <c r="J30" s="97"/>
      <c r="K30" s="98"/>
      <c r="L30" s="98"/>
      <c r="M30" s="98"/>
      <c r="N30" s="98"/>
      <c r="O30" s="98"/>
      <c r="P30" s="99"/>
      <c r="Q30" s="99"/>
      <c r="R30" s="99"/>
      <c r="S30" s="99"/>
      <c r="T30" s="99"/>
      <c r="U30" s="100"/>
      <c r="V30" s="100"/>
      <c r="W30" s="100"/>
      <c r="X30" s="100"/>
      <c r="Y30" s="107" t="str">
        <f>IF($P29="","",IF($U29="","",IF(ISERROR(ROUNDDOWN($P29*Y29/365*Y$22,0))=FALSE,ROUNDDOWN($P29*Y29/365*Y$22,0),"")))</f>
        <v/>
      </c>
      <c r="Z30" s="108"/>
      <c r="AA30" s="108"/>
      <c r="AB30" s="109"/>
      <c r="AC30" s="107" t="str">
        <f t="shared" ref="AC30" si="23">IF($P29="","",IF($U29="","",IF(ISERROR(ROUNDDOWN($P29*AC29/365*AC$22,0))=FALSE,ROUNDDOWN($P29*AC29/365*AC$22,0),"")))</f>
        <v/>
      </c>
      <c r="AD30" s="108"/>
      <c r="AE30" s="108"/>
      <c r="AF30" s="109"/>
      <c r="AG30" s="107" t="str">
        <f t="shared" ref="AG30" si="24">IF($P29="","",IF($U29="","",IF(ISERROR(ROUNDDOWN($P29*AG29/365*AG$22,0))=FALSE,ROUNDDOWN($P29*AG29/365*AG$22,0),"")))</f>
        <v/>
      </c>
      <c r="AH30" s="108"/>
      <c r="AI30" s="108"/>
      <c r="AJ30" s="109"/>
      <c r="AK30" s="107" t="str">
        <f t="shared" ref="AK30" si="25">IF($P29="","",IF($U29="","",IF(ISERROR(ROUNDDOWN($P29*AK29/365*AK$22,0))=FALSE,ROUNDDOWN($P29*AK29/365*AK$22,0),"")))</f>
        <v/>
      </c>
      <c r="AL30" s="108"/>
      <c r="AM30" s="108"/>
      <c r="AN30" s="109"/>
      <c r="AO30" s="107" t="str">
        <f t="shared" ref="AO30" si="26">IF($P29="","",IF($U29="","",IF(ISERROR(ROUNDDOWN($P29*AO29/365*AO$22,0))=FALSE,ROUNDDOWN($P29*AO29/365*AO$22,0),"")))</f>
        <v/>
      </c>
      <c r="AP30" s="108"/>
      <c r="AQ30" s="108"/>
      <c r="AR30" s="109"/>
      <c r="AS30" s="107" t="str">
        <f t="shared" ref="AS30" si="27">IF($P29="","",IF($U29="","",IF(ISERROR(ROUNDDOWN($P29*AS29/365*AS$22,0))=FALSE,ROUNDDOWN($P29*AS29/365*AS$22,0),"")))</f>
        <v/>
      </c>
      <c r="AT30" s="108"/>
      <c r="AU30" s="108"/>
      <c r="AV30" s="109"/>
      <c r="AW30" s="88" t="str">
        <f t="shared" ref="AW30" si="28">IF($P29="","",IF($U29="","",SUM(Y30:AV30)))</f>
        <v/>
      </c>
      <c r="AX30" s="89"/>
      <c r="AY30" s="89"/>
      <c r="AZ30" s="89"/>
      <c r="BA30" s="90"/>
    </row>
    <row r="31" spans="1:71" ht="18.75" customHeight="1" x14ac:dyDescent="0.15">
      <c r="A31" s="105">
        <v>5</v>
      </c>
      <c r="B31" s="105"/>
      <c r="C31" s="97"/>
      <c r="D31" s="97"/>
      <c r="E31" s="97"/>
      <c r="F31" s="97"/>
      <c r="G31" s="97"/>
      <c r="H31" s="97"/>
      <c r="I31" s="97"/>
      <c r="J31" s="97"/>
      <c r="K31" s="98"/>
      <c r="L31" s="98"/>
      <c r="M31" s="98"/>
      <c r="N31" s="98"/>
      <c r="O31" s="98"/>
      <c r="P31" s="99" t="str">
        <f t="shared" ref="P31" si="29">IF(K31="","",IF(K31&gt;=2000,ROUNDDOWN(K31,-3),0))</f>
        <v/>
      </c>
      <c r="Q31" s="99"/>
      <c r="R31" s="99"/>
      <c r="S31" s="99"/>
      <c r="T31" s="99"/>
      <c r="U31" s="100"/>
      <c r="V31" s="100"/>
      <c r="W31" s="100"/>
      <c r="X31" s="100"/>
      <c r="Y31" s="101" t="str">
        <f>IF($P31="","",IF($U31="","",IF(AND($J$13&gt;Y$20,$U31&gt;DATEVALUE(VALUE(TEXT(Y$20,"yyyy"))&amp;"/12/31")),0,IF(AND($J$13&gt;Y$20,$U31&lt;Y$20),IF(DATEVALUE(VALUE(TEXT(Y$20,"yyyy"))&amp;"/12/31")&lt;=$J$13,DATEVALUE(VALUE(TEXT(Y$20,"yyyy"))&amp;"/12/31")-Y$20+1,$J$13-Y$20+1),IF(AND($U31&gt;=Y$20,$U31&lt;=DATEVALUE(VALUE(TEXT(Y$20,"yyyy"))&amp;"/12/31")),IF($J$13&lt;$U31,0,IF($J$13=$U31,1,IF(AND($J$13&gt;Y$20,$U31&lt;=DATEVALUE(VALUE(TEXT(Y$20,"yyyy"))&amp;"/12/31")),IF(DATEVALUE(VALUE(TEXT(Y$20,"yyyy"))&amp;"/12/31")-$U31&gt;Y$21,$J$13-$U31+1,IF(AND(Y$20&lt;=$U31,DATEVALUE(VALUE(TEXT(Y$20,"yyyy"))&amp;"/12/31")&gt;$J$13),$J$13-$U31+1,DATEVALUE(VALUE(TEXT(Y$20,"yyyy"))&amp;"/12/31")-$U31+1)),$J$13-$U31+1))),IF($J$13&lt;Y$20,0,IF(AND(Y$20&gt;$U31,Y$20&lt;=$J$13),$J$13-Y$20+1,IF($J$13&lt;$U31,0,DATEVALUE(VALUE(TEXT(Y$20,"yyyy"))&amp;"/12/31")-$U31+1))))))))</f>
        <v/>
      </c>
      <c r="Z31" s="102"/>
      <c r="AA31" s="102"/>
      <c r="AB31" s="103"/>
      <c r="AC31" s="101" t="str">
        <f t="shared" si="0"/>
        <v/>
      </c>
      <c r="AD31" s="102"/>
      <c r="AE31" s="102"/>
      <c r="AF31" s="103"/>
      <c r="AG31" s="101" t="str">
        <f t="shared" si="1"/>
        <v/>
      </c>
      <c r="AH31" s="102"/>
      <c r="AI31" s="102"/>
      <c r="AJ31" s="103"/>
      <c r="AK31" s="101" t="str">
        <f t="shared" si="2"/>
        <v/>
      </c>
      <c r="AL31" s="102"/>
      <c r="AM31" s="102"/>
      <c r="AN31" s="103"/>
      <c r="AO31" s="101" t="str">
        <f>IF($P31="","",IF($U31="","",IF(AND($J$13&gt;AO$20,$U31&gt;DATEVALUE(VALUE(TEXT(AO$20,"yyyy"))&amp;"/12/31")),0,IF(AND($J$13&gt;AO$20,$U31&lt;AO$20),IF(DATEVALUE(VALUE(TEXT(AO$20,"yyyy"))&amp;"/12/31")&lt;=$J$13,DATEVALUE(VALUE(TEXT(AO$20,"yyyy"))&amp;"/12/31")-AO$20+1,$J$13-AO$20+1),IF(AND($U31&gt;=AO$20,$U31&lt;=DATEVALUE(VALUE(TEXT(AO$20,"yyyy"))&amp;"/12/31")),IF($J$13&lt;$U31,0,IF($J$13=$U31,1,IF(AND($J$13&gt;AO$20,$U31&lt;=DATEVALUE(VALUE(TEXT(AO$20,"yyyy"))&amp;"/12/31")),IF(DATEVALUE(VALUE(TEXT(AO$20,"yyyy"))&amp;"/12/31")-$U31&gt;AO$21,$J$13-$U31+1,IF(AND(AO$20&lt;=$U31,DATEVALUE(VALUE(TEXT(AO$20,"yyyy"))&amp;"/12/31")&gt;$J$13),$J$13-$U31+1,DATEVALUE(VALUE(TEXT(AO$20,"yyyy"))&amp;"/12/31")-$U31+1)),$J$13-$U31+1))),IF($J$13&lt;AO$20,0,IF(AND(AO$20&gt;$U31,AO$20&lt;=$J$13),$J$13-AO$20+1,IF($J$13&lt;$U31,0,DATEVALUE(VALUE(TEXT(AO$20,"yyyy"))&amp;"/12/31")-$U31+1))))))))</f>
        <v/>
      </c>
      <c r="AP31" s="102"/>
      <c r="AQ31" s="102"/>
      <c r="AR31" s="103"/>
      <c r="AS31" s="101" t="str">
        <f>IF($P31="","",IF($U31="","",IF(AND($J$13&gt;AS$20,$U31&gt;DATEVALUE(VALUE(TEXT(AS$20,"yyyy"))&amp;"/12/31")),0,IF(AND($J$13&gt;AS$20,$U31&lt;AS$20),IF(DATEVALUE(VALUE(TEXT(AS$20,"yyyy"))&amp;"/12/31")&lt;=$J$13,DATEVALUE(VALUE(TEXT(AS$20,"yyyy"))&amp;"/12/31")-AS$20+1,$J$13-AS$20+1),IF(AND($U31&gt;=AS$20,$U31&lt;=DATEVALUE(VALUE(TEXT(AS$20,"yyyy"))&amp;"/12/31")),IF($J$13&lt;$U31,0,IF($J$13=$U31,1,IF(AND($J$13&gt;AS$20,$U31&lt;=DATEVALUE(VALUE(TEXT(AS$20,"yyyy"))&amp;"/12/31")),IF(DATEVALUE(VALUE(TEXT(AS$20,"yyyy"))&amp;"/12/31")-$U31&gt;AS$21,$J$13-$U31+1,IF(AND(AS$20&lt;=$U31,DATEVALUE(VALUE(TEXT(AS$20,"yyyy"))&amp;"/12/31")&gt;$J$13),$J$13-$U31+1,DATEVALUE(VALUE(TEXT(AS$20,"yyyy"))&amp;"/12/31")-$U31+1)),$J$13-$U31+1))),IF($J$13&lt;AS$20,0,IF(AND(AS$20&gt;$U31,AS$20&lt;=$J$13),$J$13-AS$20+1,IF($J$13&lt;$U31,0,DATEVALUE(VALUE(TEXT(AS$20,"yyyy"))&amp;"/12/31")-$U31+1))))))))</f>
        <v/>
      </c>
      <c r="AT31" s="102"/>
      <c r="AU31" s="102"/>
      <c r="AV31" s="103"/>
      <c r="AW31" s="91" t="str">
        <f>IF(U31="","",IF(SUM(Y31:AV31)=0,0,SUM(Y31:AV31)))</f>
        <v/>
      </c>
      <c r="AX31" s="92"/>
      <c r="AY31" s="92"/>
      <c r="AZ31" s="92"/>
      <c r="BA31" s="93"/>
    </row>
    <row r="32" spans="1:71" ht="18.75" customHeight="1" x14ac:dyDescent="0.15">
      <c r="A32" s="105"/>
      <c r="B32" s="105"/>
      <c r="C32" s="97"/>
      <c r="D32" s="97"/>
      <c r="E32" s="97"/>
      <c r="F32" s="97"/>
      <c r="G32" s="97"/>
      <c r="H32" s="97"/>
      <c r="I32" s="97"/>
      <c r="J32" s="97"/>
      <c r="K32" s="98"/>
      <c r="L32" s="98"/>
      <c r="M32" s="98"/>
      <c r="N32" s="98"/>
      <c r="O32" s="98"/>
      <c r="P32" s="99"/>
      <c r="Q32" s="99"/>
      <c r="R32" s="99"/>
      <c r="S32" s="99"/>
      <c r="T32" s="99"/>
      <c r="U32" s="100"/>
      <c r="V32" s="100"/>
      <c r="W32" s="100"/>
      <c r="X32" s="100"/>
      <c r="Y32" s="107" t="str">
        <f>IF($P31="","",IF($U31="","",IF(ISERROR(ROUNDDOWN($P31*Y31/365*Y$22,0))=FALSE,ROUNDDOWN($P31*Y31/365*Y$22,0),"")))</f>
        <v/>
      </c>
      <c r="Z32" s="108"/>
      <c r="AA32" s="108"/>
      <c r="AB32" s="109"/>
      <c r="AC32" s="107" t="str">
        <f t="shared" ref="AC32" si="30">IF($P31="","",IF($U31="","",IF(ISERROR(ROUNDDOWN($P31*AC31/365*AC$22,0))=FALSE,ROUNDDOWN($P31*AC31/365*AC$22,0),"")))</f>
        <v/>
      </c>
      <c r="AD32" s="108"/>
      <c r="AE32" s="108"/>
      <c r="AF32" s="109"/>
      <c r="AG32" s="107" t="str">
        <f t="shared" ref="AG32" si="31">IF($P31="","",IF($U31="","",IF(ISERROR(ROUNDDOWN($P31*AG31/365*AG$22,0))=FALSE,ROUNDDOWN($P31*AG31/365*AG$22,0),"")))</f>
        <v/>
      </c>
      <c r="AH32" s="108"/>
      <c r="AI32" s="108"/>
      <c r="AJ32" s="109"/>
      <c r="AK32" s="107" t="str">
        <f t="shared" ref="AK32" si="32">IF($P31="","",IF($U31="","",IF(ISERROR(ROUNDDOWN($P31*AK31/365*AK$22,0))=FALSE,ROUNDDOWN($P31*AK31/365*AK$22,0),"")))</f>
        <v/>
      </c>
      <c r="AL32" s="108"/>
      <c r="AM32" s="108"/>
      <c r="AN32" s="109"/>
      <c r="AO32" s="107" t="str">
        <f t="shared" ref="AO32" si="33">IF($P31="","",IF($U31="","",IF(ISERROR(ROUNDDOWN($P31*AO31/365*AO$22,0))=FALSE,ROUNDDOWN($P31*AO31/365*AO$22,0),"")))</f>
        <v/>
      </c>
      <c r="AP32" s="108"/>
      <c r="AQ32" s="108"/>
      <c r="AR32" s="109"/>
      <c r="AS32" s="107" t="str">
        <f t="shared" ref="AS32" si="34">IF($P31="","",IF($U31="","",IF(ISERROR(ROUNDDOWN($P31*AS31/365*AS$22,0))=FALSE,ROUNDDOWN($P31*AS31/365*AS$22,0),"")))</f>
        <v/>
      </c>
      <c r="AT32" s="108"/>
      <c r="AU32" s="108"/>
      <c r="AV32" s="109"/>
      <c r="AW32" s="88" t="str">
        <f t="shared" ref="AW32" si="35">IF($P31="","",IF($U31="","",SUM(Y32:AV32)))</f>
        <v/>
      </c>
      <c r="AX32" s="89"/>
      <c r="AY32" s="89"/>
      <c r="AZ32" s="89"/>
      <c r="BA32" s="90"/>
    </row>
    <row r="33" spans="1:53" ht="18.75" customHeight="1" x14ac:dyDescent="0.15">
      <c r="A33" s="105">
        <v>6</v>
      </c>
      <c r="B33" s="105"/>
      <c r="C33" s="97"/>
      <c r="D33" s="97"/>
      <c r="E33" s="97"/>
      <c r="F33" s="97"/>
      <c r="G33" s="97"/>
      <c r="H33" s="97"/>
      <c r="I33" s="97"/>
      <c r="J33" s="97"/>
      <c r="K33" s="98"/>
      <c r="L33" s="98"/>
      <c r="M33" s="98"/>
      <c r="N33" s="98"/>
      <c r="O33" s="98"/>
      <c r="P33" s="99" t="str">
        <f t="shared" ref="P33" si="36">IF(K33="","",IF(K33&gt;=2000,ROUNDDOWN(K33,-3),0))</f>
        <v/>
      </c>
      <c r="Q33" s="99"/>
      <c r="R33" s="99"/>
      <c r="S33" s="99"/>
      <c r="T33" s="99"/>
      <c r="U33" s="100"/>
      <c r="V33" s="100"/>
      <c r="W33" s="100"/>
      <c r="X33" s="100"/>
      <c r="Y33" s="101" t="str">
        <f t="shared" si="8"/>
        <v/>
      </c>
      <c r="Z33" s="102"/>
      <c r="AA33" s="102"/>
      <c r="AB33" s="103"/>
      <c r="AC33" s="101" t="str">
        <f t="shared" si="0"/>
        <v/>
      </c>
      <c r="AD33" s="102"/>
      <c r="AE33" s="102"/>
      <c r="AF33" s="103"/>
      <c r="AG33" s="101" t="str">
        <f t="shared" si="1"/>
        <v/>
      </c>
      <c r="AH33" s="102"/>
      <c r="AI33" s="102"/>
      <c r="AJ33" s="103"/>
      <c r="AK33" s="101" t="str">
        <f t="shared" si="2"/>
        <v/>
      </c>
      <c r="AL33" s="102"/>
      <c r="AM33" s="102"/>
      <c r="AN33" s="103"/>
      <c r="AO33" s="101" t="str">
        <f>IF($P33="","",IF($U33="","",IF(AND($J$13&gt;AO$20,$U33&gt;DATEVALUE(VALUE(TEXT(AO$20,"yyyy"))&amp;"/12/31")),0,IF(AND($J$13&gt;AO$20,$U33&lt;AO$20),IF(DATEVALUE(VALUE(TEXT(AO$20,"yyyy"))&amp;"/12/31")&lt;=$J$13,DATEVALUE(VALUE(TEXT(AO$20,"yyyy"))&amp;"/12/31")-AO$20+1,$J$13-AO$20+1),IF(AND($U33&gt;=AO$20,$U33&lt;=DATEVALUE(VALUE(TEXT(AO$20,"yyyy"))&amp;"/12/31")),IF($J$13&lt;$U33,0,IF($J$13=$U33,1,IF(AND($J$13&gt;AO$20,$U33&lt;=DATEVALUE(VALUE(TEXT(AO$20,"yyyy"))&amp;"/12/31")),IF(DATEVALUE(VALUE(TEXT(AO$20,"yyyy"))&amp;"/12/31")-$U33&gt;AO$21,$J$13-$U33+1,IF(AND(AO$20&lt;=$U33,DATEVALUE(VALUE(TEXT(AO$20,"yyyy"))&amp;"/12/31")&gt;$J$13),$J$13-$U33+1,DATEVALUE(VALUE(TEXT(AO$20,"yyyy"))&amp;"/12/31")-$U33+1)),$J$13-$U33+1))),IF($J$13&lt;AO$20,0,IF(AND(AO$20&gt;$U33,AO$20&lt;=$J$13),$J$13-AO$20+1,IF($J$13&lt;$U33,0,DATEVALUE(VALUE(TEXT(AO$20,"yyyy"))&amp;"/12/31")-$U33+1))))))))</f>
        <v/>
      </c>
      <c r="AP33" s="102"/>
      <c r="AQ33" s="102"/>
      <c r="AR33" s="103"/>
      <c r="AS33" s="101" t="str">
        <f>IF($P33="","",IF($U33="","",IF(AND($J$13&gt;AS$20,$U33&gt;DATEVALUE(VALUE(TEXT(AS$20,"yyyy"))&amp;"/12/31")),0,IF(AND($J$13&gt;AS$20,$U33&lt;AS$20),IF(DATEVALUE(VALUE(TEXT(AS$20,"yyyy"))&amp;"/12/31")&lt;=$J$13,DATEVALUE(VALUE(TEXT(AS$20,"yyyy"))&amp;"/12/31")-AS$20+1,$J$13-AS$20+1),IF(AND($U33&gt;=AS$20,$U33&lt;=DATEVALUE(VALUE(TEXT(AS$20,"yyyy"))&amp;"/12/31")),IF($J$13&lt;$U33,0,IF($J$13=$U33,1,IF(AND($J$13&gt;AS$20,$U33&lt;=DATEVALUE(VALUE(TEXT(AS$20,"yyyy"))&amp;"/12/31")),IF(DATEVALUE(VALUE(TEXT(AS$20,"yyyy"))&amp;"/12/31")-$U33&gt;AS$21,$J$13-$U33+1,IF(AND(AS$20&lt;=$U33,DATEVALUE(VALUE(TEXT(AS$20,"yyyy"))&amp;"/12/31")&gt;$J$13),$J$13-$U33+1,DATEVALUE(VALUE(TEXT(AS$20,"yyyy"))&amp;"/12/31")-$U33+1)),$J$13-$U33+1))),IF($J$13&lt;AS$20,0,IF(AND(AS$20&gt;$U33,AS$20&lt;=$J$13),$J$13-AS$20+1,IF($J$13&lt;$U33,0,DATEVALUE(VALUE(TEXT(AS$20,"yyyy"))&amp;"/12/31")-$U33+1))))))))</f>
        <v/>
      </c>
      <c r="AT33" s="102"/>
      <c r="AU33" s="102"/>
      <c r="AV33" s="103"/>
      <c r="AW33" s="91" t="str">
        <f>IF(U33="","",IF(SUM(Y33:AV33)=0,0,SUM(Y33:AV33)))</f>
        <v/>
      </c>
      <c r="AX33" s="92"/>
      <c r="AY33" s="92"/>
      <c r="AZ33" s="92"/>
      <c r="BA33" s="93"/>
    </row>
    <row r="34" spans="1:53" ht="18.75" customHeight="1" x14ac:dyDescent="0.15">
      <c r="A34" s="105"/>
      <c r="B34" s="105"/>
      <c r="C34" s="97"/>
      <c r="D34" s="97"/>
      <c r="E34" s="97"/>
      <c r="F34" s="97"/>
      <c r="G34" s="97"/>
      <c r="H34" s="97"/>
      <c r="I34" s="97"/>
      <c r="J34" s="97"/>
      <c r="K34" s="98"/>
      <c r="L34" s="98"/>
      <c r="M34" s="98"/>
      <c r="N34" s="98"/>
      <c r="O34" s="98"/>
      <c r="P34" s="99"/>
      <c r="Q34" s="99"/>
      <c r="R34" s="99"/>
      <c r="S34" s="99"/>
      <c r="T34" s="99"/>
      <c r="U34" s="100"/>
      <c r="V34" s="100"/>
      <c r="W34" s="100"/>
      <c r="X34" s="100"/>
      <c r="Y34" s="107" t="str">
        <f>IF($P33="","",IF($U33="","",IF(ISERROR(ROUNDDOWN($P33*Y33/365*Y$22,0))=FALSE,ROUNDDOWN($P33*Y33/365*Y$22,0),"")))</f>
        <v/>
      </c>
      <c r="Z34" s="108"/>
      <c r="AA34" s="108"/>
      <c r="AB34" s="109"/>
      <c r="AC34" s="107" t="str">
        <f t="shared" ref="AC34" si="37">IF($P33="","",IF($U33="","",IF(ISERROR(ROUNDDOWN($P33*AC33/365*AC$22,0))=FALSE,ROUNDDOWN($P33*AC33/365*AC$22,0),"")))</f>
        <v/>
      </c>
      <c r="AD34" s="108"/>
      <c r="AE34" s="108"/>
      <c r="AF34" s="109"/>
      <c r="AG34" s="107" t="str">
        <f t="shared" ref="AG34" si="38">IF($P33="","",IF($U33="","",IF(ISERROR(ROUNDDOWN($P33*AG33/365*AG$22,0))=FALSE,ROUNDDOWN($P33*AG33/365*AG$22,0),"")))</f>
        <v/>
      </c>
      <c r="AH34" s="108"/>
      <c r="AI34" s="108"/>
      <c r="AJ34" s="109"/>
      <c r="AK34" s="107" t="str">
        <f t="shared" ref="AK34" si="39">IF($P33="","",IF($U33="","",IF(ISERROR(ROUNDDOWN($P33*AK33/365*AK$22,0))=FALSE,ROUNDDOWN($P33*AK33/365*AK$22,0),"")))</f>
        <v/>
      </c>
      <c r="AL34" s="108"/>
      <c r="AM34" s="108"/>
      <c r="AN34" s="109"/>
      <c r="AO34" s="107" t="str">
        <f t="shared" ref="AO34" si="40">IF($P33="","",IF($U33="","",IF(ISERROR(ROUNDDOWN($P33*AO33/365*AO$22,0))=FALSE,ROUNDDOWN($P33*AO33/365*AO$22,0),"")))</f>
        <v/>
      </c>
      <c r="AP34" s="108"/>
      <c r="AQ34" s="108"/>
      <c r="AR34" s="109"/>
      <c r="AS34" s="107" t="str">
        <f t="shared" ref="AS34" si="41">IF($P33="","",IF($U33="","",IF(ISERROR(ROUNDDOWN($P33*AS33/365*AS$22,0))=FALSE,ROUNDDOWN($P33*AS33/365*AS$22,0),"")))</f>
        <v/>
      </c>
      <c r="AT34" s="108"/>
      <c r="AU34" s="108"/>
      <c r="AV34" s="109"/>
      <c r="AW34" s="88" t="str">
        <f t="shared" ref="AW34" si="42">IF($P33="","",IF($U33="","",SUM(Y34:AV34)))</f>
        <v/>
      </c>
      <c r="AX34" s="89"/>
      <c r="AY34" s="89"/>
      <c r="AZ34" s="89"/>
      <c r="BA34" s="90"/>
    </row>
    <row r="35" spans="1:53" ht="18.75" customHeight="1" x14ac:dyDescent="0.15">
      <c r="A35" s="105">
        <v>7</v>
      </c>
      <c r="B35" s="105"/>
      <c r="C35" s="97"/>
      <c r="D35" s="97"/>
      <c r="E35" s="97"/>
      <c r="F35" s="97"/>
      <c r="G35" s="97"/>
      <c r="H35" s="97"/>
      <c r="I35" s="97"/>
      <c r="J35" s="97"/>
      <c r="K35" s="98"/>
      <c r="L35" s="98"/>
      <c r="M35" s="98"/>
      <c r="N35" s="98"/>
      <c r="O35" s="98"/>
      <c r="P35" s="99" t="str">
        <f t="shared" ref="P35" si="43">IF(K35="","",IF(K35&gt;=2000,ROUNDDOWN(K35,-3),0))</f>
        <v/>
      </c>
      <c r="Q35" s="99"/>
      <c r="R35" s="99"/>
      <c r="S35" s="99"/>
      <c r="T35" s="99"/>
      <c r="U35" s="100"/>
      <c r="V35" s="100"/>
      <c r="W35" s="100"/>
      <c r="X35" s="100"/>
      <c r="Y35" s="101" t="str">
        <f t="shared" si="8"/>
        <v/>
      </c>
      <c r="Z35" s="102"/>
      <c r="AA35" s="102"/>
      <c r="AB35" s="103"/>
      <c r="AC35" s="101" t="str">
        <f t="shared" si="0"/>
        <v/>
      </c>
      <c r="AD35" s="102"/>
      <c r="AE35" s="102"/>
      <c r="AF35" s="103"/>
      <c r="AG35" s="101" t="str">
        <f t="shared" si="1"/>
        <v/>
      </c>
      <c r="AH35" s="102"/>
      <c r="AI35" s="102"/>
      <c r="AJ35" s="103"/>
      <c r="AK35" s="101" t="str">
        <f t="shared" si="2"/>
        <v/>
      </c>
      <c r="AL35" s="102"/>
      <c r="AM35" s="102"/>
      <c r="AN35" s="103"/>
      <c r="AO35" s="101" t="str">
        <f>IF($P35="","",IF($U35="","",IF(AND($J$13&gt;AO$20,$U35&gt;DATEVALUE(VALUE(TEXT(AO$20,"yyyy"))&amp;"/12/31")),0,IF(AND($J$13&gt;AO$20,$U35&lt;AO$20),IF(DATEVALUE(VALUE(TEXT(AO$20,"yyyy"))&amp;"/12/31")&lt;=$J$13,DATEVALUE(VALUE(TEXT(AO$20,"yyyy"))&amp;"/12/31")-AO$20+1,$J$13-AO$20+1),IF(AND($U35&gt;=AO$20,$U35&lt;=DATEVALUE(VALUE(TEXT(AO$20,"yyyy"))&amp;"/12/31")),IF($J$13&lt;$U35,0,IF($J$13=$U35,1,IF(AND($J$13&gt;AO$20,$U35&lt;=DATEVALUE(VALUE(TEXT(AO$20,"yyyy"))&amp;"/12/31")),IF(DATEVALUE(VALUE(TEXT(AO$20,"yyyy"))&amp;"/12/31")-$U35&gt;AO$21,$J$13-$U35+1,IF(AND(AO$20&lt;=$U35,DATEVALUE(VALUE(TEXT(AO$20,"yyyy"))&amp;"/12/31")&gt;$J$13),$J$13-$U35+1,DATEVALUE(VALUE(TEXT(AO$20,"yyyy"))&amp;"/12/31")-$U35+1)),$J$13-$U35+1))),IF($J$13&lt;AO$20,0,IF(AND(AO$20&gt;$U35,AO$20&lt;=$J$13),$J$13-AO$20+1,IF($J$13&lt;$U35,0,DATEVALUE(VALUE(TEXT(AO$20,"yyyy"))&amp;"/12/31")-$U35+1))))))))</f>
        <v/>
      </c>
      <c r="AP35" s="102"/>
      <c r="AQ35" s="102"/>
      <c r="AR35" s="103"/>
      <c r="AS35" s="101" t="str">
        <f>IF($P35="","",IF($U35="","",IF(AND($J$13&gt;AS$20,$U35&gt;DATEVALUE(VALUE(TEXT(AS$20,"yyyy"))&amp;"/12/31")),0,IF(AND($J$13&gt;AS$20,$U35&lt;AS$20),IF(DATEVALUE(VALUE(TEXT(AS$20,"yyyy"))&amp;"/12/31")&lt;=$J$13,DATEVALUE(VALUE(TEXT(AS$20,"yyyy"))&amp;"/12/31")-AS$20+1,$J$13-AS$20+1),IF(AND($U35&gt;=AS$20,$U35&lt;=DATEVALUE(VALUE(TEXT(AS$20,"yyyy"))&amp;"/12/31")),IF($J$13&lt;$U35,0,IF($J$13=$U35,1,IF(AND($J$13&gt;AS$20,$U35&lt;=DATEVALUE(VALUE(TEXT(AS$20,"yyyy"))&amp;"/12/31")),IF(DATEVALUE(VALUE(TEXT(AS$20,"yyyy"))&amp;"/12/31")-$U35&gt;AS$21,$J$13-$U35+1,IF(AND(AS$20&lt;=$U35,DATEVALUE(VALUE(TEXT(AS$20,"yyyy"))&amp;"/12/31")&gt;$J$13),$J$13-$U35+1,DATEVALUE(VALUE(TEXT(AS$20,"yyyy"))&amp;"/12/31")-$U35+1)),$J$13-$U35+1))),IF($J$13&lt;AS$20,0,IF(AND(AS$20&gt;$U35,AS$20&lt;=$J$13),$J$13-AS$20+1,IF($J$13&lt;$U35,0,DATEVALUE(VALUE(TEXT(AS$20,"yyyy"))&amp;"/12/31")-$U35+1))))))))</f>
        <v/>
      </c>
      <c r="AT35" s="102"/>
      <c r="AU35" s="102"/>
      <c r="AV35" s="103"/>
      <c r="AW35" s="91" t="str">
        <f>IF(U35="","",IF(SUM(Y35:AV35)=0,0,SUM(Y35:AV35)))</f>
        <v/>
      </c>
      <c r="AX35" s="92"/>
      <c r="AY35" s="92"/>
      <c r="AZ35" s="92"/>
      <c r="BA35" s="93"/>
    </row>
    <row r="36" spans="1:53" ht="18.75" customHeight="1" x14ac:dyDescent="0.15">
      <c r="A36" s="105"/>
      <c r="B36" s="105"/>
      <c r="C36" s="97"/>
      <c r="D36" s="97"/>
      <c r="E36" s="97"/>
      <c r="F36" s="97"/>
      <c r="G36" s="97"/>
      <c r="H36" s="97"/>
      <c r="I36" s="97"/>
      <c r="J36" s="97"/>
      <c r="K36" s="98"/>
      <c r="L36" s="98"/>
      <c r="M36" s="98"/>
      <c r="N36" s="98"/>
      <c r="O36" s="98"/>
      <c r="P36" s="99"/>
      <c r="Q36" s="99"/>
      <c r="R36" s="99"/>
      <c r="S36" s="99"/>
      <c r="T36" s="99"/>
      <c r="U36" s="100"/>
      <c r="V36" s="100"/>
      <c r="W36" s="100"/>
      <c r="X36" s="100"/>
      <c r="Y36" s="107" t="str">
        <f>IF($P35="","",IF($U35="","",IF(ISERROR(ROUNDDOWN($P35*Y35/365*Y$22,0))=FALSE,ROUNDDOWN($P35*Y35/365*Y$22,0),"")))</f>
        <v/>
      </c>
      <c r="Z36" s="108"/>
      <c r="AA36" s="108"/>
      <c r="AB36" s="109"/>
      <c r="AC36" s="107" t="str">
        <f t="shared" ref="AC36" si="44">IF($P35="","",IF($U35="","",IF(ISERROR(ROUNDDOWN($P35*AC35/365*AC$22,0))=FALSE,ROUNDDOWN($P35*AC35/365*AC$22,0),"")))</f>
        <v/>
      </c>
      <c r="AD36" s="108"/>
      <c r="AE36" s="108"/>
      <c r="AF36" s="109"/>
      <c r="AG36" s="107" t="str">
        <f t="shared" ref="AG36" si="45">IF($P35="","",IF($U35="","",IF(ISERROR(ROUNDDOWN($P35*AG35/365*AG$22,0))=FALSE,ROUNDDOWN($P35*AG35/365*AG$22,0),"")))</f>
        <v/>
      </c>
      <c r="AH36" s="108"/>
      <c r="AI36" s="108"/>
      <c r="AJ36" s="109"/>
      <c r="AK36" s="107" t="str">
        <f t="shared" ref="AK36" si="46">IF($P35="","",IF($U35="","",IF(ISERROR(ROUNDDOWN($P35*AK35/365*AK$22,0))=FALSE,ROUNDDOWN($P35*AK35/365*AK$22,0),"")))</f>
        <v/>
      </c>
      <c r="AL36" s="108"/>
      <c r="AM36" s="108"/>
      <c r="AN36" s="109"/>
      <c r="AO36" s="107" t="str">
        <f t="shared" ref="AO36" si="47">IF($P35="","",IF($U35="","",IF(ISERROR(ROUNDDOWN($P35*AO35/365*AO$22,0))=FALSE,ROUNDDOWN($P35*AO35/365*AO$22,0),"")))</f>
        <v/>
      </c>
      <c r="AP36" s="108"/>
      <c r="AQ36" s="108"/>
      <c r="AR36" s="109"/>
      <c r="AS36" s="107" t="str">
        <f t="shared" ref="AS36" si="48">IF($P35="","",IF($U35="","",IF(ISERROR(ROUNDDOWN($P35*AS35/365*AS$22,0))=FALSE,ROUNDDOWN($P35*AS35/365*AS$22,0),"")))</f>
        <v/>
      </c>
      <c r="AT36" s="108"/>
      <c r="AU36" s="108"/>
      <c r="AV36" s="109"/>
      <c r="AW36" s="88" t="str">
        <f t="shared" ref="AW36" si="49">IF($P35="","",IF($U35="","",SUM(Y36:AV36)))</f>
        <v/>
      </c>
      <c r="AX36" s="89"/>
      <c r="AY36" s="89"/>
      <c r="AZ36" s="89"/>
      <c r="BA36" s="90"/>
    </row>
    <row r="37" spans="1:53" ht="18.75" customHeight="1" x14ac:dyDescent="0.15">
      <c r="A37" s="105">
        <v>8</v>
      </c>
      <c r="B37" s="105"/>
      <c r="C37" s="97"/>
      <c r="D37" s="97"/>
      <c r="E37" s="97"/>
      <c r="F37" s="97"/>
      <c r="G37" s="97"/>
      <c r="H37" s="97"/>
      <c r="I37" s="97"/>
      <c r="J37" s="97"/>
      <c r="K37" s="98"/>
      <c r="L37" s="98"/>
      <c r="M37" s="98"/>
      <c r="N37" s="98"/>
      <c r="O37" s="98"/>
      <c r="P37" s="99" t="str">
        <f t="shared" ref="P37" si="50">IF(K37="","",IF(K37&gt;=2000,ROUNDDOWN(K37,-3),0))</f>
        <v/>
      </c>
      <c r="Q37" s="99"/>
      <c r="R37" s="99"/>
      <c r="S37" s="99"/>
      <c r="T37" s="99"/>
      <c r="U37" s="100"/>
      <c r="V37" s="100"/>
      <c r="W37" s="100"/>
      <c r="X37" s="100"/>
      <c r="Y37" s="101" t="str">
        <f t="shared" si="8"/>
        <v/>
      </c>
      <c r="Z37" s="102"/>
      <c r="AA37" s="102"/>
      <c r="AB37" s="103"/>
      <c r="AC37" s="101" t="str">
        <f t="shared" si="0"/>
        <v/>
      </c>
      <c r="AD37" s="102"/>
      <c r="AE37" s="102"/>
      <c r="AF37" s="103"/>
      <c r="AG37" s="101" t="str">
        <f t="shared" si="1"/>
        <v/>
      </c>
      <c r="AH37" s="102"/>
      <c r="AI37" s="102"/>
      <c r="AJ37" s="103"/>
      <c r="AK37" s="101" t="str">
        <f t="shared" si="2"/>
        <v/>
      </c>
      <c r="AL37" s="102"/>
      <c r="AM37" s="102"/>
      <c r="AN37" s="103"/>
      <c r="AO37" s="101" t="str">
        <f>IF($P37="","",IF($U37="","",IF(AND($J$13&gt;AO$20,$U37&gt;DATEVALUE(VALUE(TEXT(AO$20,"yyyy"))&amp;"/12/31")),0,IF(AND($J$13&gt;AO$20,$U37&lt;AO$20),IF(DATEVALUE(VALUE(TEXT(AO$20,"yyyy"))&amp;"/12/31")&lt;=$J$13,DATEVALUE(VALUE(TEXT(AO$20,"yyyy"))&amp;"/12/31")-AO$20+1,$J$13-AO$20+1),IF(AND($U37&gt;=AO$20,$U37&lt;=DATEVALUE(VALUE(TEXT(AO$20,"yyyy"))&amp;"/12/31")),IF($J$13&lt;$U37,0,IF($J$13=$U37,1,IF(AND($J$13&gt;AO$20,$U37&lt;=DATEVALUE(VALUE(TEXT(AO$20,"yyyy"))&amp;"/12/31")),IF(DATEVALUE(VALUE(TEXT(AO$20,"yyyy"))&amp;"/12/31")-$U37&gt;AO$21,$J$13-$U37+1,IF(AND(AO$20&lt;=$U37,DATEVALUE(VALUE(TEXT(AO$20,"yyyy"))&amp;"/12/31")&gt;$J$13),$J$13-$U37+1,DATEVALUE(VALUE(TEXT(AO$20,"yyyy"))&amp;"/12/31")-$U37+1)),$J$13-$U37+1))),IF($J$13&lt;AO$20,0,IF(AND(AO$20&gt;$U37,AO$20&lt;=$J$13),$J$13-AO$20+1,IF($J$13&lt;$U37,0,DATEVALUE(VALUE(TEXT(AO$20,"yyyy"))&amp;"/12/31")-$U37+1))))))))</f>
        <v/>
      </c>
      <c r="AP37" s="102"/>
      <c r="AQ37" s="102"/>
      <c r="AR37" s="103"/>
      <c r="AS37" s="101" t="str">
        <f>IF($P37="","",IF($U37="","",IF(AND($J$13&gt;AS$20,$U37&gt;DATEVALUE(VALUE(TEXT(AS$20,"yyyy"))&amp;"/12/31")),0,IF(AND($J$13&gt;AS$20,$U37&lt;AS$20),IF(DATEVALUE(VALUE(TEXT(AS$20,"yyyy"))&amp;"/12/31")&lt;=$J$13,DATEVALUE(VALUE(TEXT(AS$20,"yyyy"))&amp;"/12/31")-AS$20+1,$J$13-AS$20+1),IF(AND($U37&gt;=AS$20,$U37&lt;=DATEVALUE(VALUE(TEXT(AS$20,"yyyy"))&amp;"/12/31")),IF($J$13&lt;$U37,0,IF($J$13=$U37,1,IF(AND($J$13&gt;AS$20,$U37&lt;=DATEVALUE(VALUE(TEXT(AS$20,"yyyy"))&amp;"/12/31")),IF(DATEVALUE(VALUE(TEXT(AS$20,"yyyy"))&amp;"/12/31")-$U37&gt;AS$21,$J$13-$U37+1,IF(AND(AS$20&lt;=$U37,DATEVALUE(VALUE(TEXT(AS$20,"yyyy"))&amp;"/12/31")&gt;$J$13),$J$13-$U37+1,DATEVALUE(VALUE(TEXT(AS$20,"yyyy"))&amp;"/12/31")-$U37+1)),$J$13-$U37+1))),IF($J$13&lt;AS$20,0,IF(AND(AS$20&gt;$U37,AS$20&lt;=$J$13),$J$13-AS$20+1,IF($J$13&lt;$U37,0,DATEVALUE(VALUE(TEXT(AS$20,"yyyy"))&amp;"/12/31")-$U37+1))))))))</f>
        <v/>
      </c>
      <c r="AT37" s="102"/>
      <c r="AU37" s="102"/>
      <c r="AV37" s="103"/>
      <c r="AW37" s="91" t="str">
        <f>IF(U37="","",IF(SUM(Y37:AV37)=0,0,SUM(Y37:AV37)))</f>
        <v/>
      </c>
      <c r="AX37" s="92"/>
      <c r="AY37" s="92"/>
      <c r="AZ37" s="92"/>
      <c r="BA37" s="93"/>
    </row>
    <row r="38" spans="1:53" ht="18.75" customHeight="1" x14ac:dyDescent="0.15">
      <c r="A38" s="105"/>
      <c r="B38" s="105"/>
      <c r="C38" s="97"/>
      <c r="D38" s="97"/>
      <c r="E38" s="97"/>
      <c r="F38" s="97"/>
      <c r="G38" s="97"/>
      <c r="H38" s="97"/>
      <c r="I38" s="97"/>
      <c r="J38" s="97"/>
      <c r="K38" s="98"/>
      <c r="L38" s="98"/>
      <c r="M38" s="98"/>
      <c r="N38" s="98"/>
      <c r="O38" s="98"/>
      <c r="P38" s="99"/>
      <c r="Q38" s="99"/>
      <c r="R38" s="99"/>
      <c r="S38" s="99"/>
      <c r="T38" s="99"/>
      <c r="U38" s="100"/>
      <c r="V38" s="100"/>
      <c r="W38" s="100"/>
      <c r="X38" s="100"/>
      <c r="Y38" s="107" t="str">
        <f>IF($P37="","",IF($U37="","",IF(ISERROR(ROUNDDOWN($P37*Y37/365*Y$22,0))=FALSE,ROUNDDOWN($P37*Y37/365*Y$22,0),"")))</f>
        <v/>
      </c>
      <c r="Z38" s="108"/>
      <c r="AA38" s="108"/>
      <c r="AB38" s="109"/>
      <c r="AC38" s="107" t="str">
        <f t="shared" ref="AC38" si="51">IF($P37="","",IF($U37="","",IF(ISERROR(ROUNDDOWN($P37*AC37/365*AC$22,0))=FALSE,ROUNDDOWN($P37*AC37/365*AC$22,0),"")))</f>
        <v/>
      </c>
      <c r="AD38" s="108"/>
      <c r="AE38" s="108"/>
      <c r="AF38" s="109"/>
      <c r="AG38" s="107" t="str">
        <f t="shared" ref="AG38" si="52">IF($P37="","",IF($U37="","",IF(ISERROR(ROUNDDOWN($P37*AG37/365*AG$22,0))=FALSE,ROUNDDOWN($P37*AG37/365*AG$22,0),"")))</f>
        <v/>
      </c>
      <c r="AH38" s="108"/>
      <c r="AI38" s="108"/>
      <c r="AJ38" s="109"/>
      <c r="AK38" s="107" t="str">
        <f t="shared" ref="AK38" si="53">IF($P37="","",IF($U37="","",IF(ISERROR(ROUNDDOWN($P37*AK37/365*AK$22,0))=FALSE,ROUNDDOWN($P37*AK37/365*AK$22,0),"")))</f>
        <v/>
      </c>
      <c r="AL38" s="108"/>
      <c r="AM38" s="108"/>
      <c r="AN38" s="109"/>
      <c r="AO38" s="107" t="str">
        <f t="shared" ref="AO38" si="54">IF($P37="","",IF($U37="","",IF(ISERROR(ROUNDDOWN($P37*AO37/365*AO$22,0))=FALSE,ROUNDDOWN($P37*AO37/365*AO$22,0),"")))</f>
        <v/>
      </c>
      <c r="AP38" s="108"/>
      <c r="AQ38" s="108"/>
      <c r="AR38" s="109"/>
      <c r="AS38" s="107" t="str">
        <f t="shared" ref="AS38" si="55">IF($P37="","",IF($U37="","",IF(ISERROR(ROUNDDOWN($P37*AS37/365*AS$22,0))=FALSE,ROUNDDOWN($P37*AS37/365*AS$22,0),"")))</f>
        <v/>
      </c>
      <c r="AT38" s="108"/>
      <c r="AU38" s="108"/>
      <c r="AV38" s="109"/>
      <c r="AW38" s="88" t="str">
        <f t="shared" ref="AW38" si="56">IF($P37="","",IF($U37="","",SUM(Y38:AV38)))</f>
        <v/>
      </c>
      <c r="AX38" s="89"/>
      <c r="AY38" s="89"/>
      <c r="AZ38" s="89"/>
      <c r="BA38" s="90"/>
    </row>
    <row r="39" spans="1:53" ht="18.75" customHeight="1" x14ac:dyDescent="0.15">
      <c r="A39" s="105">
        <v>9</v>
      </c>
      <c r="B39" s="105"/>
      <c r="C39" s="97"/>
      <c r="D39" s="97"/>
      <c r="E39" s="97"/>
      <c r="F39" s="97"/>
      <c r="G39" s="97"/>
      <c r="H39" s="97"/>
      <c r="I39" s="97"/>
      <c r="J39" s="97"/>
      <c r="K39" s="98"/>
      <c r="L39" s="98"/>
      <c r="M39" s="98"/>
      <c r="N39" s="98"/>
      <c r="O39" s="98"/>
      <c r="P39" s="99" t="str">
        <f t="shared" ref="P39" si="57">IF(K39="","",IF(K39&gt;=2000,ROUNDDOWN(K39,-3),0))</f>
        <v/>
      </c>
      <c r="Q39" s="99"/>
      <c r="R39" s="99"/>
      <c r="S39" s="99"/>
      <c r="T39" s="99"/>
      <c r="U39" s="100"/>
      <c r="V39" s="100"/>
      <c r="W39" s="100"/>
      <c r="X39" s="100"/>
      <c r="Y39" s="101" t="str">
        <f t="shared" si="8"/>
        <v/>
      </c>
      <c r="Z39" s="102"/>
      <c r="AA39" s="102"/>
      <c r="AB39" s="103"/>
      <c r="AC39" s="101" t="str">
        <f t="shared" si="0"/>
        <v/>
      </c>
      <c r="AD39" s="102"/>
      <c r="AE39" s="102"/>
      <c r="AF39" s="103"/>
      <c r="AG39" s="101" t="str">
        <f t="shared" si="1"/>
        <v/>
      </c>
      <c r="AH39" s="102"/>
      <c r="AI39" s="102"/>
      <c r="AJ39" s="103"/>
      <c r="AK39" s="101" t="str">
        <f t="shared" si="2"/>
        <v/>
      </c>
      <c r="AL39" s="102"/>
      <c r="AM39" s="102"/>
      <c r="AN39" s="103"/>
      <c r="AO39" s="101" t="str">
        <f>IF($P39="","",IF($U39="","",IF(AND($J$13&gt;AO$20,$U39&gt;DATEVALUE(VALUE(TEXT(AO$20,"yyyy"))&amp;"/12/31")),0,IF(AND($J$13&gt;AO$20,$U39&lt;AO$20),IF(DATEVALUE(VALUE(TEXT(AO$20,"yyyy"))&amp;"/12/31")&lt;=$J$13,DATEVALUE(VALUE(TEXT(AO$20,"yyyy"))&amp;"/12/31")-AO$20+1,$J$13-AO$20+1),IF(AND($U39&gt;=AO$20,$U39&lt;=DATEVALUE(VALUE(TEXT(AO$20,"yyyy"))&amp;"/12/31")),IF($J$13&lt;$U39,0,IF($J$13=$U39,1,IF(AND($J$13&gt;AO$20,$U39&lt;=DATEVALUE(VALUE(TEXT(AO$20,"yyyy"))&amp;"/12/31")),IF(DATEVALUE(VALUE(TEXT(AO$20,"yyyy"))&amp;"/12/31")-$U39&gt;AO$21,$J$13-$U39+1,IF(AND(AO$20&lt;=$U39,DATEVALUE(VALUE(TEXT(AO$20,"yyyy"))&amp;"/12/31")&gt;$J$13),$J$13-$U39+1,DATEVALUE(VALUE(TEXT(AO$20,"yyyy"))&amp;"/12/31")-$U39+1)),$J$13-$U39+1))),IF($J$13&lt;AO$20,0,IF(AND(AO$20&gt;$U39,AO$20&lt;=$J$13),$J$13-AO$20+1,IF($J$13&lt;$U39,0,DATEVALUE(VALUE(TEXT(AO$20,"yyyy"))&amp;"/12/31")-$U39+1))))))))</f>
        <v/>
      </c>
      <c r="AP39" s="102"/>
      <c r="AQ39" s="102"/>
      <c r="AR39" s="103"/>
      <c r="AS39" s="101" t="str">
        <f>IF($P39="","",IF($U39="","",IF(AND($J$13&gt;AS$20,$U39&gt;DATEVALUE(VALUE(TEXT(AS$20,"yyyy"))&amp;"/12/31")),0,IF(AND($J$13&gt;AS$20,$U39&lt;AS$20),IF(DATEVALUE(VALUE(TEXT(AS$20,"yyyy"))&amp;"/12/31")&lt;=$J$13,DATEVALUE(VALUE(TEXT(AS$20,"yyyy"))&amp;"/12/31")-AS$20+1,$J$13-AS$20+1),IF(AND($U39&gt;=AS$20,$U39&lt;=DATEVALUE(VALUE(TEXT(AS$20,"yyyy"))&amp;"/12/31")),IF($J$13&lt;$U39,0,IF($J$13=$U39,1,IF(AND($J$13&gt;AS$20,$U39&lt;=DATEVALUE(VALUE(TEXT(AS$20,"yyyy"))&amp;"/12/31")),IF(DATEVALUE(VALUE(TEXT(AS$20,"yyyy"))&amp;"/12/31")-$U39&gt;AS$21,$J$13-$U39+1,IF(AND(AS$20&lt;=$U39,DATEVALUE(VALUE(TEXT(AS$20,"yyyy"))&amp;"/12/31")&gt;$J$13),$J$13-$U39+1,DATEVALUE(VALUE(TEXT(AS$20,"yyyy"))&amp;"/12/31")-$U39+1)),$J$13-$U39+1))),IF($J$13&lt;AS$20,0,IF(AND(AS$20&gt;$U39,AS$20&lt;=$J$13),$J$13-AS$20+1,IF($J$13&lt;$U39,0,DATEVALUE(VALUE(TEXT(AS$20,"yyyy"))&amp;"/12/31")-$U39+1))))))))</f>
        <v/>
      </c>
      <c r="AT39" s="102"/>
      <c r="AU39" s="102"/>
      <c r="AV39" s="103"/>
      <c r="AW39" s="91" t="str">
        <f>IF(U39="","",IF(SUM(Y39:AV39)=0,0,SUM(Y39:AV39)))</f>
        <v/>
      </c>
      <c r="AX39" s="92"/>
      <c r="AY39" s="92"/>
      <c r="AZ39" s="92"/>
      <c r="BA39" s="93"/>
    </row>
    <row r="40" spans="1:53" ht="18.75" customHeight="1" x14ac:dyDescent="0.15">
      <c r="A40" s="105"/>
      <c r="B40" s="105"/>
      <c r="C40" s="97"/>
      <c r="D40" s="97"/>
      <c r="E40" s="97"/>
      <c r="F40" s="97"/>
      <c r="G40" s="97"/>
      <c r="H40" s="97"/>
      <c r="I40" s="97"/>
      <c r="J40" s="97"/>
      <c r="K40" s="98"/>
      <c r="L40" s="98"/>
      <c r="M40" s="98"/>
      <c r="N40" s="98"/>
      <c r="O40" s="98"/>
      <c r="P40" s="99"/>
      <c r="Q40" s="99"/>
      <c r="R40" s="99"/>
      <c r="S40" s="99"/>
      <c r="T40" s="99"/>
      <c r="U40" s="100"/>
      <c r="V40" s="100"/>
      <c r="W40" s="100"/>
      <c r="X40" s="100"/>
      <c r="Y40" s="107" t="str">
        <f>IF($P39="","",IF($U39="","",IF(ISERROR(ROUNDDOWN($P39*Y39/365*Y$22,0))=FALSE,ROUNDDOWN($P39*Y39/365*Y$22,0),"")))</f>
        <v/>
      </c>
      <c r="Z40" s="108"/>
      <c r="AA40" s="108"/>
      <c r="AB40" s="109"/>
      <c r="AC40" s="107" t="str">
        <f t="shared" ref="AC40" si="58">IF($P39="","",IF($U39="","",IF(ISERROR(ROUNDDOWN($P39*AC39/365*AC$22,0))=FALSE,ROUNDDOWN($P39*AC39/365*AC$22,0),"")))</f>
        <v/>
      </c>
      <c r="AD40" s="108"/>
      <c r="AE40" s="108"/>
      <c r="AF40" s="109"/>
      <c r="AG40" s="107" t="str">
        <f t="shared" ref="AG40" si="59">IF($P39="","",IF($U39="","",IF(ISERROR(ROUNDDOWN($P39*AG39/365*AG$22,0))=FALSE,ROUNDDOWN($P39*AG39/365*AG$22,0),"")))</f>
        <v/>
      </c>
      <c r="AH40" s="108"/>
      <c r="AI40" s="108"/>
      <c r="AJ40" s="109"/>
      <c r="AK40" s="107" t="str">
        <f t="shared" ref="AK40" si="60">IF($P39="","",IF($U39="","",IF(ISERROR(ROUNDDOWN($P39*AK39/365*AK$22,0))=FALSE,ROUNDDOWN($P39*AK39/365*AK$22,0),"")))</f>
        <v/>
      </c>
      <c r="AL40" s="108"/>
      <c r="AM40" s="108"/>
      <c r="AN40" s="109"/>
      <c r="AO40" s="107" t="str">
        <f t="shared" ref="AO40" si="61">IF($P39="","",IF($U39="","",IF(ISERROR(ROUNDDOWN($P39*AO39/365*AO$22,0))=FALSE,ROUNDDOWN($P39*AO39/365*AO$22,0),"")))</f>
        <v/>
      </c>
      <c r="AP40" s="108"/>
      <c r="AQ40" s="108"/>
      <c r="AR40" s="109"/>
      <c r="AS40" s="107" t="str">
        <f t="shared" ref="AS40" si="62">IF($P39="","",IF($U39="","",IF(ISERROR(ROUNDDOWN($P39*AS39/365*AS$22,0))=FALSE,ROUNDDOWN($P39*AS39/365*AS$22,0),"")))</f>
        <v/>
      </c>
      <c r="AT40" s="108"/>
      <c r="AU40" s="108"/>
      <c r="AV40" s="109"/>
      <c r="AW40" s="88" t="str">
        <f t="shared" ref="AW40" si="63">IF($P39="","",IF($U39="","",SUM(Y40:AV40)))</f>
        <v/>
      </c>
      <c r="AX40" s="89"/>
      <c r="AY40" s="89"/>
      <c r="AZ40" s="89"/>
      <c r="BA40" s="90"/>
    </row>
    <row r="41" spans="1:53" ht="18.75" customHeight="1" x14ac:dyDescent="0.15">
      <c r="A41" s="105">
        <v>10</v>
      </c>
      <c r="B41" s="105"/>
      <c r="C41" s="97"/>
      <c r="D41" s="97"/>
      <c r="E41" s="97"/>
      <c r="F41" s="97"/>
      <c r="G41" s="97"/>
      <c r="H41" s="97"/>
      <c r="I41" s="97"/>
      <c r="J41" s="97"/>
      <c r="K41" s="98"/>
      <c r="L41" s="98"/>
      <c r="M41" s="98"/>
      <c r="N41" s="98"/>
      <c r="O41" s="98"/>
      <c r="P41" s="99" t="str">
        <f t="shared" ref="P41" si="64">IF(K41="","",IF(K41&gt;=2000,ROUNDDOWN(K41,-3),0))</f>
        <v/>
      </c>
      <c r="Q41" s="99"/>
      <c r="R41" s="99"/>
      <c r="S41" s="99"/>
      <c r="T41" s="99"/>
      <c r="U41" s="100"/>
      <c r="V41" s="100"/>
      <c r="W41" s="100"/>
      <c r="X41" s="100"/>
      <c r="Y41" s="101" t="str">
        <f t="shared" si="8"/>
        <v/>
      </c>
      <c r="Z41" s="102"/>
      <c r="AA41" s="102"/>
      <c r="AB41" s="103"/>
      <c r="AC41" s="101" t="str">
        <f t="shared" si="0"/>
        <v/>
      </c>
      <c r="AD41" s="102"/>
      <c r="AE41" s="102"/>
      <c r="AF41" s="103"/>
      <c r="AG41" s="101" t="str">
        <f t="shared" si="1"/>
        <v/>
      </c>
      <c r="AH41" s="102"/>
      <c r="AI41" s="102"/>
      <c r="AJ41" s="103"/>
      <c r="AK41" s="101" t="str">
        <f t="shared" si="2"/>
        <v/>
      </c>
      <c r="AL41" s="102"/>
      <c r="AM41" s="102"/>
      <c r="AN41" s="103"/>
      <c r="AO41" s="101" t="str">
        <f>IF($P41="","",IF($U41="","",IF(AND($J$13&gt;AO$20,$U41&gt;DATEVALUE(VALUE(TEXT(AO$20,"yyyy"))&amp;"/12/31")),0,IF(AND($J$13&gt;AO$20,$U41&lt;AO$20),IF(DATEVALUE(VALUE(TEXT(AO$20,"yyyy"))&amp;"/12/31")&lt;=$J$13,DATEVALUE(VALUE(TEXT(AO$20,"yyyy"))&amp;"/12/31")-AO$20+1,$J$13-AO$20+1),IF(AND($U41&gt;=AO$20,$U41&lt;=DATEVALUE(VALUE(TEXT(AO$20,"yyyy"))&amp;"/12/31")),IF($J$13&lt;$U41,0,IF($J$13=$U41,1,IF(AND($J$13&gt;AO$20,$U41&lt;=DATEVALUE(VALUE(TEXT(AO$20,"yyyy"))&amp;"/12/31")),IF(DATEVALUE(VALUE(TEXT(AO$20,"yyyy"))&amp;"/12/31")-$U41&gt;AO$21,$J$13-$U41+1,IF(AND(AO$20&lt;=$U41,DATEVALUE(VALUE(TEXT(AO$20,"yyyy"))&amp;"/12/31")&gt;$J$13),$J$13-$U41+1,DATEVALUE(VALUE(TEXT(AO$20,"yyyy"))&amp;"/12/31")-$U41+1)),$J$13-$U41+1))),IF($J$13&lt;AO$20,0,IF(AND(AO$20&gt;$U41,AO$20&lt;=$J$13),$J$13-AO$20+1,IF($J$13&lt;$U41,0,DATEVALUE(VALUE(TEXT(AO$20,"yyyy"))&amp;"/12/31")-$U41+1))))))))</f>
        <v/>
      </c>
      <c r="AP41" s="102"/>
      <c r="AQ41" s="102"/>
      <c r="AR41" s="103"/>
      <c r="AS41" s="101" t="str">
        <f>IF($P41="","",IF($U41="","",IF(AND($J$13&gt;AS$20,$U41&gt;DATEVALUE(VALUE(TEXT(AS$20,"yyyy"))&amp;"/12/31")),0,IF(AND($J$13&gt;AS$20,$U41&lt;AS$20),IF(DATEVALUE(VALUE(TEXT(AS$20,"yyyy"))&amp;"/12/31")&lt;=$J$13,DATEVALUE(VALUE(TEXT(AS$20,"yyyy"))&amp;"/12/31")-AS$20+1,$J$13-AS$20+1),IF(AND($U41&gt;=AS$20,$U41&lt;=DATEVALUE(VALUE(TEXT(AS$20,"yyyy"))&amp;"/12/31")),IF($J$13&lt;$U41,0,IF($J$13=$U41,1,IF(AND($J$13&gt;AS$20,$U41&lt;=DATEVALUE(VALUE(TEXT(AS$20,"yyyy"))&amp;"/12/31")),IF(DATEVALUE(VALUE(TEXT(AS$20,"yyyy"))&amp;"/12/31")-$U41&gt;AS$21,$J$13-$U41+1,IF(AND(AS$20&lt;=$U41,DATEVALUE(VALUE(TEXT(AS$20,"yyyy"))&amp;"/12/31")&gt;$J$13),$J$13-$U41+1,DATEVALUE(VALUE(TEXT(AS$20,"yyyy"))&amp;"/12/31")-$U41+1)),$J$13-$U41+1))),IF($J$13&lt;AS$20,0,IF(AND(AS$20&gt;$U41,AS$20&lt;=$J$13),$J$13-AS$20+1,IF($J$13&lt;$U41,0,DATEVALUE(VALUE(TEXT(AS$20,"yyyy"))&amp;"/12/31")-$U41+1))))))))</f>
        <v/>
      </c>
      <c r="AT41" s="102"/>
      <c r="AU41" s="102"/>
      <c r="AV41" s="103"/>
      <c r="AW41" s="91" t="str">
        <f>IF(U41="","",IF(SUM(Y41:AV41)=0,0,SUM(Y41:AV41)))</f>
        <v/>
      </c>
      <c r="AX41" s="92"/>
      <c r="AY41" s="92"/>
      <c r="AZ41" s="92"/>
      <c r="BA41" s="93"/>
    </row>
    <row r="42" spans="1:53" ht="18.75" customHeight="1" x14ac:dyDescent="0.15">
      <c r="A42" s="105"/>
      <c r="B42" s="105"/>
      <c r="C42" s="97"/>
      <c r="D42" s="97"/>
      <c r="E42" s="97"/>
      <c r="F42" s="97"/>
      <c r="G42" s="97"/>
      <c r="H42" s="97"/>
      <c r="I42" s="97"/>
      <c r="J42" s="97"/>
      <c r="K42" s="98"/>
      <c r="L42" s="98"/>
      <c r="M42" s="98"/>
      <c r="N42" s="98"/>
      <c r="O42" s="98"/>
      <c r="P42" s="99"/>
      <c r="Q42" s="99"/>
      <c r="R42" s="99"/>
      <c r="S42" s="99"/>
      <c r="T42" s="99"/>
      <c r="U42" s="100"/>
      <c r="V42" s="100"/>
      <c r="W42" s="100"/>
      <c r="X42" s="100"/>
      <c r="Y42" s="107" t="str">
        <f>IF($P41="","",IF($U41="","",IF(ISERROR(ROUNDDOWN($P41*Y41/365*Y$22,0))=FALSE,ROUNDDOWN($P41*Y41/365*Y$22,0),"")))</f>
        <v/>
      </c>
      <c r="Z42" s="108"/>
      <c r="AA42" s="108"/>
      <c r="AB42" s="109"/>
      <c r="AC42" s="107" t="str">
        <f t="shared" ref="AC42" si="65">IF($P41="","",IF($U41="","",IF(ISERROR(ROUNDDOWN($P41*AC41/365*AC$22,0))=FALSE,ROUNDDOWN($P41*AC41/365*AC$22,0),"")))</f>
        <v/>
      </c>
      <c r="AD42" s="108"/>
      <c r="AE42" s="108"/>
      <c r="AF42" s="109"/>
      <c r="AG42" s="107" t="str">
        <f t="shared" ref="AG42" si="66">IF($P41="","",IF($U41="","",IF(ISERROR(ROUNDDOWN($P41*AG41/365*AG$22,0))=FALSE,ROUNDDOWN($P41*AG41/365*AG$22,0),"")))</f>
        <v/>
      </c>
      <c r="AH42" s="108"/>
      <c r="AI42" s="108"/>
      <c r="AJ42" s="109"/>
      <c r="AK42" s="107" t="str">
        <f t="shared" ref="AK42" si="67">IF($P41="","",IF($U41="","",IF(ISERROR(ROUNDDOWN($P41*AK41/365*AK$22,0))=FALSE,ROUNDDOWN($P41*AK41/365*AK$22,0),"")))</f>
        <v/>
      </c>
      <c r="AL42" s="108"/>
      <c r="AM42" s="108"/>
      <c r="AN42" s="109"/>
      <c r="AO42" s="107" t="str">
        <f t="shared" ref="AO42" si="68">IF($P41="","",IF($U41="","",IF(ISERROR(ROUNDDOWN($P41*AO41/365*AO$22,0))=FALSE,ROUNDDOWN($P41*AO41/365*AO$22,0),"")))</f>
        <v/>
      </c>
      <c r="AP42" s="108"/>
      <c r="AQ42" s="108"/>
      <c r="AR42" s="109"/>
      <c r="AS42" s="107" t="str">
        <f t="shared" ref="AS42" si="69">IF($P41="","",IF($U41="","",IF(ISERROR(ROUNDDOWN($P41*AS41/365*AS$22,0))=FALSE,ROUNDDOWN($P41*AS41/365*AS$22,0),"")))</f>
        <v/>
      </c>
      <c r="AT42" s="108"/>
      <c r="AU42" s="108"/>
      <c r="AV42" s="109"/>
      <c r="AW42" s="88" t="str">
        <f t="shared" ref="AW42" si="70">IF($P41="","",IF($U41="","",SUM(Y42:AV42)))</f>
        <v/>
      </c>
      <c r="AX42" s="89"/>
      <c r="AY42" s="89"/>
      <c r="AZ42" s="89"/>
      <c r="BA42" s="90"/>
    </row>
    <row r="43" spans="1:53" ht="18.75" customHeight="1" x14ac:dyDescent="0.15">
      <c r="A43" s="105">
        <v>11</v>
      </c>
      <c r="B43" s="105"/>
      <c r="C43" s="97"/>
      <c r="D43" s="97"/>
      <c r="E43" s="97"/>
      <c r="F43" s="97"/>
      <c r="G43" s="97"/>
      <c r="H43" s="97"/>
      <c r="I43" s="97"/>
      <c r="J43" s="97"/>
      <c r="K43" s="98"/>
      <c r="L43" s="98"/>
      <c r="M43" s="98"/>
      <c r="N43" s="98"/>
      <c r="O43" s="98"/>
      <c r="P43" s="99" t="str">
        <f t="shared" ref="P43" si="71">IF(K43="","",IF(K43&gt;=2000,ROUNDDOWN(K43,-3),0))</f>
        <v/>
      </c>
      <c r="Q43" s="99"/>
      <c r="R43" s="99"/>
      <c r="S43" s="99"/>
      <c r="T43" s="99"/>
      <c r="U43" s="100"/>
      <c r="V43" s="100"/>
      <c r="W43" s="100"/>
      <c r="X43" s="100"/>
      <c r="Y43" s="101" t="str">
        <f t="shared" si="8"/>
        <v/>
      </c>
      <c r="Z43" s="102"/>
      <c r="AA43" s="102"/>
      <c r="AB43" s="103"/>
      <c r="AC43" s="101" t="str">
        <f t="shared" si="0"/>
        <v/>
      </c>
      <c r="AD43" s="102"/>
      <c r="AE43" s="102"/>
      <c r="AF43" s="103"/>
      <c r="AG43" s="101" t="str">
        <f t="shared" si="1"/>
        <v/>
      </c>
      <c r="AH43" s="102"/>
      <c r="AI43" s="102"/>
      <c r="AJ43" s="103"/>
      <c r="AK43" s="101" t="str">
        <f t="shared" si="2"/>
        <v/>
      </c>
      <c r="AL43" s="102"/>
      <c r="AM43" s="102"/>
      <c r="AN43" s="103"/>
      <c r="AO43" s="101" t="str">
        <f>IF($P43="","",IF($U43="","",IF(AND($J$13&gt;AO$20,$U43&gt;DATEVALUE(VALUE(TEXT(AO$20,"yyyy"))&amp;"/12/31")),0,IF(AND($J$13&gt;AO$20,$U43&lt;AO$20),IF(DATEVALUE(VALUE(TEXT(AO$20,"yyyy"))&amp;"/12/31")&lt;=$J$13,DATEVALUE(VALUE(TEXT(AO$20,"yyyy"))&amp;"/12/31")-AO$20+1,$J$13-AO$20+1),IF(AND($U43&gt;=AO$20,$U43&lt;=DATEVALUE(VALUE(TEXT(AO$20,"yyyy"))&amp;"/12/31")),IF($J$13&lt;$U43,0,IF($J$13=$U43,1,IF(AND($J$13&gt;AO$20,$U43&lt;=DATEVALUE(VALUE(TEXT(AO$20,"yyyy"))&amp;"/12/31")),IF(DATEVALUE(VALUE(TEXT(AO$20,"yyyy"))&amp;"/12/31")-$U43&gt;AO$21,$J$13-$U43+1,IF(AND(AO$20&lt;=$U43,DATEVALUE(VALUE(TEXT(AO$20,"yyyy"))&amp;"/12/31")&gt;$J$13),$J$13-$U43+1,DATEVALUE(VALUE(TEXT(AO$20,"yyyy"))&amp;"/12/31")-$U43+1)),$J$13-$U43+1))),IF($J$13&lt;AO$20,0,IF(AND(AO$20&gt;$U43,AO$20&lt;=$J$13),$J$13-AO$20+1,IF($J$13&lt;$U43,0,DATEVALUE(VALUE(TEXT(AO$20,"yyyy"))&amp;"/12/31")-$U43+1))))))))</f>
        <v/>
      </c>
      <c r="AP43" s="102"/>
      <c r="AQ43" s="102"/>
      <c r="AR43" s="103"/>
      <c r="AS43" s="101" t="str">
        <f>IF($P43="","",IF($U43="","",IF(AND($J$13&gt;AS$20,$U43&gt;DATEVALUE(VALUE(TEXT(AS$20,"yyyy"))&amp;"/12/31")),0,IF(AND($J$13&gt;AS$20,$U43&lt;AS$20),IF(DATEVALUE(VALUE(TEXT(AS$20,"yyyy"))&amp;"/12/31")&lt;=$J$13,DATEVALUE(VALUE(TEXT(AS$20,"yyyy"))&amp;"/12/31")-AS$20+1,$J$13-AS$20+1),IF(AND($U43&gt;=AS$20,$U43&lt;=DATEVALUE(VALUE(TEXT(AS$20,"yyyy"))&amp;"/12/31")),IF($J$13&lt;$U43,0,IF($J$13=$U43,1,IF(AND($J$13&gt;AS$20,$U43&lt;=DATEVALUE(VALUE(TEXT(AS$20,"yyyy"))&amp;"/12/31")),IF(DATEVALUE(VALUE(TEXT(AS$20,"yyyy"))&amp;"/12/31")-$U43&gt;AS$21,$J$13-$U43+1,IF(AND(AS$20&lt;=$U43,DATEVALUE(VALUE(TEXT(AS$20,"yyyy"))&amp;"/12/31")&gt;$J$13),$J$13-$U43+1,DATEVALUE(VALUE(TEXT(AS$20,"yyyy"))&amp;"/12/31")-$U43+1)),$J$13-$U43+1))),IF($J$13&lt;AS$20,0,IF(AND(AS$20&gt;$U43,AS$20&lt;=$J$13),$J$13-AS$20+1,IF($J$13&lt;$U43,0,DATEVALUE(VALUE(TEXT(AS$20,"yyyy"))&amp;"/12/31")-$U43+1))))))))</f>
        <v/>
      </c>
      <c r="AT43" s="102"/>
      <c r="AU43" s="102"/>
      <c r="AV43" s="103"/>
      <c r="AW43" s="91" t="str">
        <f>IF(U43="","",IF(SUM(Y43:AV43)=0,0,SUM(Y43:AV43)))</f>
        <v/>
      </c>
      <c r="AX43" s="92"/>
      <c r="AY43" s="92"/>
      <c r="AZ43" s="92"/>
      <c r="BA43" s="93"/>
    </row>
    <row r="44" spans="1:53" ht="18.75" customHeight="1" x14ac:dyDescent="0.15">
      <c r="A44" s="105"/>
      <c r="B44" s="105"/>
      <c r="C44" s="97"/>
      <c r="D44" s="97"/>
      <c r="E44" s="97"/>
      <c r="F44" s="97"/>
      <c r="G44" s="97"/>
      <c r="H44" s="97"/>
      <c r="I44" s="97"/>
      <c r="J44" s="97"/>
      <c r="K44" s="98"/>
      <c r="L44" s="98"/>
      <c r="M44" s="98"/>
      <c r="N44" s="98"/>
      <c r="O44" s="98"/>
      <c r="P44" s="99"/>
      <c r="Q44" s="99"/>
      <c r="R44" s="99"/>
      <c r="S44" s="99"/>
      <c r="T44" s="99"/>
      <c r="U44" s="100"/>
      <c r="V44" s="100"/>
      <c r="W44" s="100"/>
      <c r="X44" s="100"/>
      <c r="Y44" s="107" t="str">
        <f>IF($P43="","",IF($U43="","",IF(ISERROR(ROUNDDOWN($P43*Y43/365*Y$22,0))=FALSE,ROUNDDOWN($P43*Y43/365*Y$22,0),"")))</f>
        <v/>
      </c>
      <c r="Z44" s="108"/>
      <c r="AA44" s="108"/>
      <c r="AB44" s="109"/>
      <c r="AC44" s="107" t="str">
        <f t="shared" ref="AC44" si="72">IF($P43="","",IF($U43="","",IF(ISERROR(ROUNDDOWN($P43*AC43/365*AC$22,0))=FALSE,ROUNDDOWN($P43*AC43/365*AC$22,0),"")))</f>
        <v/>
      </c>
      <c r="AD44" s="108"/>
      <c r="AE44" s="108"/>
      <c r="AF44" s="109"/>
      <c r="AG44" s="107" t="str">
        <f t="shared" ref="AG44" si="73">IF($P43="","",IF($U43="","",IF(ISERROR(ROUNDDOWN($P43*AG43/365*AG$22,0))=FALSE,ROUNDDOWN($P43*AG43/365*AG$22,0),"")))</f>
        <v/>
      </c>
      <c r="AH44" s="108"/>
      <c r="AI44" s="108"/>
      <c r="AJ44" s="109"/>
      <c r="AK44" s="107" t="str">
        <f t="shared" ref="AK44" si="74">IF($P43="","",IF($U43="","",IF(ISERROR(ROUNDDOWN($P43*AK43/365*AK$22,0))=FALSE,ROUNDDOWN($P43*AK43/365*AK$22,0),"")))</f>
        <v/>
      </c>
      <c r="AL44" s="108"/>
      <c r="AM44" s="108"/>
      <c r="AN44" s="109"/>
      <c r="AO44" s="107" t="str">
        <f t="shared" ref="AO44" si="75">IF($P43="","",IF($U43="","",IF(ISERROR(ROUNDDOWN($P43*AO43/365*AO$22,0))=FALSE,ROUNDDOWN($P43*AO43/365*AO$22,0),"")))</f>
        <v/>
      </c>
      <c r="AP44" s="108"/>
      <c r="AQ44" s="108"/>
      <c r="AR44" s="109"/>
      <c r="AS44" s="107" t="str">
        <f t="shared" ref="AS44" si="76">IF($P43="","",IF($U43="","",IF(ISERROR(ROUNDDOWN($P43*AS43/365*AS$22,0))=FALSE,ROUNDDOWN($P43*AS43/365*AS$22,0),"")))</f>
        <v/>
      </c>
      <c r="AT44" s="108"/>
      <c r="AU44" s="108"/>
      <c r="AV44" s="109"/>
      <c r="AW44" s="88" t="str">
        <f t="shared" ref="AW44" si="77">IF($P43="","",IF($U43="","",SUM(Y44:AV44)))</f>
        <v/>
      </c>
      <c r="AX44" s="89"/>
      <c r="AY44" s="89"/>
      <c r="AZ44" s="89"/>
      <c r="BA44" s="90"/>
    </row>
    <row r="45" spans="1:53" ht="18.75" customHeight="1" x14ac:dyDescent="0.15">
      <c r="A45" s="105">
        <v>12</v>
      </c>
      <c r="B45" s="105"/>
      <c r="C45" s="97"/>
      <c r="D45" s="97"/>
      <c r="E45" s="97"/>
      <c r="F45" s="97"/>
      <c r="G45" s="97"/>
      <c r="H45" s="97"/>
      <c r="I45" s="97"/>
      <c r="J45" s="97"/>
      <c r="K45" s="98"/>
      <c r="L45" s="98"/>
      <c r="M45" s="98"/>
      <c r="N45" s="98"/>
      <c r="O45" s="98"/>
      <c r="P45" s="99" t="str">
        <f t="shared" ref="P45" si="78">IF(K45="","",IF(K45&gt;=2000,ROUNDDOWN(K45,-3),0))</f>
        <v/>
      </c>
      <c r="Q45" s="99"/>
      <c r="R45" s="99"/>
      <c r="S45" s="99"/>
      <c r="T45" s="99"/>
      <c r="U45" s="100"/>
      <c r="V45" s="100"/>
      <c r="W45" s="100"/>
      <c r="X45" s="100"/>
      <c r="Y45" s="101" t="str">
        <f t="shared" si="8"/>
        <v/>
      </c>
      <c r="Z45" s="102"/>
      <c r="AA45" s="102"/>
      <c r="AB45" s="103"/>
      <c r="AC45" s="101" t="str">
        <f t="shared" si="0"/>
        <v/>
      </c>
      <c r="AD45" s="102"/>
      <c r="AE45" s="102"/>
      <c r="AF45" s="103"/>
      <c r="AG45" s="101" t="str">
        <f t="shared" si="1"/>
        <v/>
      </c>
      <c r="AH45" s="102"/>
      <c r="AI45" s="102"/>
      <c r="AJ45" s="103"/>
      <c r="AK45" s="101" t="str">
        <f t="shared" si="2"/>
        <v/>
      </c>
      <c r="AL45" s="102"/>
      <c r="AM45" s="102"/>
      <c r="AN45" s="103"/>
      <c r="AO45" s="101" t="str">
        <f>IF($P45="","",IF($U45="","",IF(AND($J$13&gt;AO$20,$U45&gt;DATEVALUE(VALUE(TEXT(AO$20,"yyyy"))&amp;"/12/31")),0,IF(AND($J$13&gt;AO$20,$U45&lt;AO$20),IF(DATEVALUE(VALUE(TEXT(AO$20,"yyyy"))&amp;"/12/31")&lt;=$J$13,DATEVALUE(VALUE(TEXT(AO$20,"yyyy"))&amp;"/12/31")-AO$20+1,$J$13-AO$20+1),IF(AND($U45&gt;=AO$20,$U45&lt;=DATEVALUE(VALUE(TEXT(AO$20,"yyyy"))&amp;"/12/31")),IF($J$13&lt;$U45,0,IF($J$13=$U45,1,IF(AND($J$13&gt;AO$20,$U45&lt;=DATEVALUE(VALUE(TEXT(AO$20,"yyyy"))&amp;"/12/31")),IF(DATEVALUE(VALUE(TEXT(AO$20,"yyyy"))&amp;"/12/31")-$U45&gt;AO$21,$J$13-$U45+1,IF(AND(AO$20&lt;=$U45,DATEVALUE(VALUE(TEXT(AO$20,"yyyy"))&amp;"/12/31")&gt;$J$13),$J$13-$U45+1,DATEVALUE(VALUE(TEXT(AO$20,"yyyy"))&amp;"/12/31")-$U45+1)),$J$13-$U45+1))),IF($J$13&lt;AO$20,0,IF(AND(AO$20&gt;$U45,AO$20&lt;=$J$13),$J$13-AO$20+1,IF($J$13&lt;$U45,0,DATEVALUE(VALUE(TEXT(AO$20,"yyyy"))&amp;"/12/31")-$U45+1))))))))</f>
        <v/>
      </c>
      <c r="AP45" s="102"/>
      <c r="AQ45" s="102"/>
      <c r="AR45" s="103"/>
      <c r="AS45" s="101" t="str">
        <f>IF($P45="","",IF($U45="","",IF(AND($J$13&gt;AS$20,$U45&gt;DATEVALUE(VALUE(TEXT(AS$20,"yyyy"))&amp;"/12/31")),0,IF(AND($J$13&gt;AS$20,$U45&lt;AS$20),IF(DATEVALUE(VALUE(TEXT(AS$20,"yyyy"))&amp;"/12/31")&lt;=$J$13,DATEVALUE(VALUE(TEXT(AS$20,"yyyy"))&amp;"/12/31")-AS$20+1,$J$13-AS$20+1),IF(AND($U45&gt;=AS$20,$U45&lt;=DATEVALUE(VALUE(TEXT(AS$20,"yyyy"))&amp;"/12/31")),IF($J$13&lt;$U45,0,IF($J$13=$U45,1,IF(AND($J$13&gt;AS$20,$U45&lt;=DATEVALUE(VALUE(TEXT(AS$20,"yyyy"))&amp;"/12/31")),IF(DATEVALUE(VALUE(TEXT(AS$20,"yyyy"))&amp;"/12/31")-$U45&gt;AS$21,$J$13-$U45+1,IF(AND(AS$20&lt;=$U45,DATEVALUE(VALUE(TEXT(AS$20,"yyyy"))&amp;"/12/31")&gt;$J$13),$J$13-$U45+1,DATEVALUE(VALUE(TEXT(AS$20,"yyyy"))&amp;"/12/31")-$U45+1)),$J$13-$U45+1))),IF($J$13&lt;AS$20,0,IF(AND(AS$20&gt;$U45,AS$20&lt;=$J$13),$J$13-AS$20+1,IF($J$13&lt;$U45,0,DATEVALUE(VALUE(TEXT(AS$20,"yyyy"))&amp;"/12/31")-$U45+1))))))))</f>
        <v/>
      </c>
      <c r="AT45" s="102"/>
      <c r="AU45" s="102"/>
      <c r="AV45" s="103"/>
      <c r="AW45" s="91" t="str">
        <f>IF(U45="","",IF(SUM(Y45:AV45)=0,0,SUM(Y45:AV45)))</f>
        <v/>
      </c>
      <c r="AX45" s="92"/>
      <c r="AY45" s="92"/>
      <c r="AZ45" s="92"/>
      <c r="BA45" s="93"/>
    </row>
    <row r="46" spans="1:53" ht="18.75" customHeight="1" x14ac:dyDescent="0.15">
      <c r="A46" s="105"/>
      <c r="B46" s="105"/>
      <c r="C46" s="97"/>
      <c r="D46" s="97"/>
      <c r="E46" s="97"/>
      <c r="F46" s="97"/>
      <c r="G46" s="97"/>
      <c r="H46" s="97"/>
      <c r="I46" s="97"/>
      <c r="J46" s="97"/>
      <c r="K46" s="98"/>
      <c r="L46" s="98"/>
      <c r="M46" s="98"/>
      <c r="N46" s="98"/>
      <c r="O46" s="98"/>
      <c r="P46" s="99"/>
      <c r="Q46" s="99"/>
      <c r="R46" s="99"/>
      <c r="S46" s="99"/>
      <c r="T46" s="99"/>
      <c r="U46" s="100"/>
      <c r="V46" s="100"/>
      <c r="W46" s="100"/>
      <c r="X46" s="100"/>
      <c r="Y46" s="107" t="str">
        <f>IF($P45="","",IF($U45="","",IF(ISERROR(ROUNDDOWN($P45*Y45/365*Y$22,0))=FALSE,ROUNDDOWN($P45*Y45/365*Y$22,0),"")))</f>
        <v/>
      </c>
      <c r="Z46" s="108"/>
      <c r="AA46" s="108"/>
      <c r="AB46" s="109"/>
      <c r="AC46" s="107" t="str">
        <f t="shared" ref="AC46" si="79">IF($P45="","",IF($U45="","",IF(ISERROR(ROUNDDOWN($P45*AC45/365*AC$22,0))=FALSE,ROUNDDOWN($P45*AC45/365*AC$22,0),"")))</f>
        <v/>
      </c>
      <c r="AD46" s="108"/>
      <c r="AE46" s="108"/>
      <c r="AF46" s="109"/>
      <c r="AG46" s="107" t="str">
        <f t="shared" ref="AG46" si="80">IF($P45="","",IF($U45="","",IF(ISERROR(ROUNDDOWN($P45*AG45/365*AG$22,0))=FALSE,ROUNDDOWN($P45*AG45/365*AG$22,0),"")))</f>
        <v/>
      </c>
      <c r="AH46" s="108"/>
      <c r="AI46" s="108"/>
      <c r="AJ46" s="109"/>
      <c r="AK46" s="107" t="str">
        <f t="shared" ref="AK46" si="81">IF($P45="","",IF($U45="","",IF(ISERROR(ROUNDDOWN($P45*AK45/365*AK$22,0))=FALSE,ROUNDDOWN($P45*AK45/365*AK$22,0),"")))</f>
        <v/>
      </c>
      <c r="AL46" s="108"/>
      <c r="AM46" s="108"/>
      <c r="AN46" s="109"/>
      <c r="AO46" s="107" t="str">
        <f t="shared" ref="AO46" si="82">IF($P45="","",IF($U45="","",IF(ISERROR(ROUNDDOWN($P45*AO45/365*AO$22,0))=FALSE,ROUNDDOWN($P45*AO45/365*AO$22,0),"")))</f>
        <v/>
      </c>
      <c r="AP46" s="108"/>
      <c r="AQ46" s="108"/>
      <c r="AR46" s="109"/>
      <c r="AS46" s="107" t="str">
        <f t="shared" ref="AS46" si="83">IF($P45="","",IF($U45="","",IF(ISERROR(ROUNDDOWN($P45*AS45/365*AS$22,0))=FALSE,ROUNDDOWN($P45*AS45/365*AS$22,0),"")))</f>
        <v/>
      </c>
      <c r="AT46" s="108"/>
      <c r="AU46" s="108"/>
      <c r="AV46" s="109"/>
      <c r="AW46" s="88" t="str">
        <f t="shared" ref="AW46" si="84">IF($P45="","",IF($U45="","",SUM(Y46:AV46)))</f>
        <v/>
      </c>
      <c r="AX46" s="89"/>
      <c r="AY46" s="89"/>
      <c r="AZ46" s="89"/>
      <c r="BA46" s="90"/>
    </row>
    <row r="47" spans="1:53" ht="18.75" customHeight="1" x14ac:dyDescent="0.15">
      <c r="A47" s="105">
        <v>13</v>
      </c>
      <c r="B47" s="105"/>
      <c r="C47" s="97"/>
      <c r="D47" s="97"/>
      <c r="E47" s="97"/>
      <c r="F47" s="97"/>
      <c r="G47" s="97"/>
      <c r="H47" s="97"/>
      <c r="I47" s="97"/>
      <c r="J47" s="97"/>
      <c r="K47" s="98"/>
      <c r="L47" s="98"/>
      <c r="M47" s="98"/>
      <c r="N47" s="98"/>
      <c r="O47" s="98"/>
      <c r="P47" s="99" t="str">
        <f t="shared" ref="P47" si="85">IF(K47="","",IF(K47&gt;=2000,ROUNDDOWN(K47,-3),0))</f>
        <v/>
      </c>
      <c r="Q47" s="99"/>
      <c r="R47" s="99"/>
      <c r="S47" s="99"/>
      <c r="T47" s="99"/>
      <c r="U47" s="100"/>
      <c r="V47" s="100"/>
      <c r="W47" s="100"/>
      <c r="X47" s="100"/>
      <c r="Y47" s="101" t="str">
        <f t="shared" si="8"/>
        <v/>
      </c>
      <c r="Z47" s="102"/>
      <c r="AA47" s="102"/>
      <c r="AB47" s="103"/>
      <c r="AC47" s="101" t="str">
        <f t="shared" si="0"/>
        <v/>
      </c>
      <c r="AD47" s="102"/>
      <c r="AE47" s="102"/>
      <c r="AF47" s="103"/>
      <c r="AG47" s="101" t="str">
        <f t="shared" si="1"/>
        <v/>
      </c>
      <c r="AH47" s="102"/>
      <c r="AI47" s="102"/>
      <c r="AJ47" s="103"/>
      <c r="AK47" s="101" t="str">
        <f t="shared" si="2"/>
        <v/>
      </c>
      <c r="AL47" s="102"/>
      <c r="AM47" s="102"/>
      <c r="AN47" s="103"/>
      <c r="AO47" s="101" t="str">
        <f>IF($P47="","",IF($U47="","",IF(AND($J$13&gt;AO$20,$U47&gt;DATEVALUE(VALUE(TEXT(AO$20,"yyyy"))&amp;"/12/31")),0,IF(AND($J$13&gt;AO$20,$U47&lt;AO$20),IF(DATEVALUE(VALUE(TEXT(AO$20,"yyyy"))&amp;"/12/31")&lt;=$J$13,DATEVALUE(VALUE(TEXT(AO$20,"yyyy"))&amp;"/12/31")-AO$20+1,$J$13-AO$20+1),IF(AND($U47&gt;=AO$20,$U47&lt;=DATEVALUE(VALUE(TEXT(AO$20,"yyyy"))&amp;"/12/31")),IF($J$13&lt;$U47,0,IF($J$13=$U47,1,IF(AND($J$13&gt;AO$20,$U47&lt;=DATEVALUE(VALUE(TEXT(AO$20,"yyyy"))&amp;"/12/31")),IF(DATEVALUE(VALUE(TEXT(AO$20,"yyyy"))&amp;"/12/31")-$U47&gt;AO$21,$J$13-$U47+1,IF(AND(AO$20&lt;=$U47,DATEVALUE(VALUE(TEXT(AO$20,"yyyy"))&amp;"/12/31")&gt;$J$13),$J$13-$U47+1,DATEVALUE(VALUE(TEXT(AO$20,"yyyy"))&amp;"/12/31")-$U47+1)),$J$13-$U47+1))),IF($J$13&lt;AO$20,0,IF(AND(AO$20&gt;$U47,AO$20&lt;=$J$13),$J$13-AO$20+1,IF($J$13&lt;$U47,0,DATEVALUE(VALUE(TEXT(AO$20,"yyyy"))&amp;"/12/31")-$U47+1))))))))</f>
        <v/>
      </c>
      <c r="AP47" s="102"/>
      <c r="AQ47" s="102"/>
      <c r="AR47" s="103"/>
      <c r="AS47" s="101" t="str">
        <f>IF($P47="","",IF($U47="","",IF(AND($J$13&gt;AS$20,$U47&gt;DATEVALUE(VALUE(TEXT(AS$20,"yyyy"))&amp;"/12/31")),0,IF(AND($J$13&gt;AS$20,$U47&lt;AS$20),IF(DATEVALUE(VALUE(TEXT(AS$20,"yyyy"))&amp;"/12/31")&lt;=$J$13,DATEVALUE(VALUE(TEXT(AS$20,"yyyy"))&amp;"/12/31")-AS$20+1,$J$13-AS$20+1),IF(AND($U47&gt;=AS$20,$U47&lt;=DATEVALUE(VALUE(TEXT(AS$20,"yyyy"))&amp;"/12/31")),IF($J$13&lt;$U47,0,IF($J$13=$U47,1,IF(AND($J$13&gt;AS$20,$U47&lt;=DATEVALUE(VALUE(TEXT(AS$20,"yyyy"))&amp;"/12/31")),IF(DATEVALUE(VALUE(TEXT(AS$20,"yyyy"))&amp;"/12/31")-$U47&gt;AS$21,$J$13-$U47+1,IF(AND(AS$20&lt;=$U47,DATEVALUE(VALUE(TEXT(AS$20,"yyyy"))&amp;"/12/31")&gt;$J$13),$J$13-$U47+1,DATEVALUE(VALUE(TEXT(AS$20,"yyyy"))&amp;"/12/31")-$U47+1)),$J$13-$U47+1))),IF($J$13&lt;AS$20,0,IF(AND(AS$20&gt;$U47,AS$20&lt;=$J$13),$J$13-AS$20+1,IF($J$13&lt;$U47,0,DATEVALUE(VALUE(TEXT(AS$20,"yyyy"))&amp;"/12/31")-$U47+1))))))))</f>
        <v/>
      </c>
      <c r="AT47" s="102"/>
      <c r="AU47" s="102"/>
      <c r="AV47" s="103"/>
      <c r="AW47" s="91" t="str">
        <f>IF(U47="","",IF(SUM(Y47:AV47)=0,0,SUM(Y47:AV47)))</f>
        <v/>
      </c>
      <c r="AX47" s="92"/>
      <c r="AY47" s="92"/>
      <c r="AZ47" s="92"/>
      <c r="BA47" s="93"/>
    </row>
    <row r="48" spans="1:53" ht="18.75" customHeight="1" x14ac:dyDescent="0.15">
      <c r="A48" s="105"/>
      <c r="B48" s="105"/>
      <c r="C48" s="97"/>
      <c r="D48" s="97"/>
      <c r="E48" s="97"/>
      <c r="F48" s="97"/>
      <c r="G48" s="97"/>
      <c r="H48" s="97"/>
      <c r="I48" s="97"/>
      <c r="J48" s="97"/>
      <c r="K48" s="98"/>
      <c r="L48" s="98"/>
      <c r="M48" s="98"/>
      <c r="N48" s="98"/>
      <c r="O48" s="98"/>
      <c r="P48" s="99"/>
      <c r="Q48" s="99"/>
      <c r="R48" s="99"/>
      <c r="S48" s="99"/>
      <c r="T48" s="99"/>
      <c r="U48" s="100"/>
      <c r="V48" s="100"/>
      <c r="W48" s="100"/>
      <c r="X48" s="100"/>
      <c r="Y48" s="107" t="str">
        <f>IF($P47="","",IF($U47="","",IF(ISERROR(ROUNDDOWN($P47*Y47/365*Y$22,0))=FALSE,ROUNDDOWN($P47*Y47/365*Y$22,0),"")))</f>
        <v/>
      </c>
      <c r="Z48" s="108"/>
      <c r="AA48" s="108"/>
      <c r="AB48" s="109"/>
      <c r="AC48" s="107" t="str">
        <f t="shared" ref="AC48" si="86">IF($P47="","",IF($U47="","",IF(ISERROR(ROUNDDOWN($P47*AC47/365*AC$22,0))=FALSE,ROUNDDOWN($P47*AC47/365*AC$22,0),"")))</f>
        <v/>
      </c>
      <c r="AD48" s="108"/>
      <c r="AE48" s="108"/>
      <c r="AF48" s="109"/>
      <c r="AG48" s="107" t="str">
        <f t="shared" ref="AG48" si="87">IF($P47="","",IF($U47="","",IF(ISERROR(ROUNDDOWN($P47*AG47/365*AG$22,0))=FALSE,ROUNDDOWN($P47*AG47/365*AG$22,0),"")))</f>
        <v/>
      </c>
      <c r="AH48" s="108"/>
      <c r="AI48" s="108"/>
      <c r="AJ48" s="109"/>
      <c r="AK48" s="107" t="str">
        <f t="shared" ref="AK48" si="88">IF($P47="","",IF($U47="","",IF(ISERROR(ROUNDDOWN($P47*AK47/365*AK$22,0))=FALSE,ROUNDDOWN($P47*AK47/365*AK$22,0),"")))</f>
        <v/>
      </c>
      <c r="AL48" s="108"/>
      <c r="AM48" s="108"/>
      <c r="AN48" s="109"/>
      <c r="AO48" s="107" t="str">
        <f t="shared" ref="AO48" si="89">IF($P47="","",IF($U47="","",IF(ISERROR(ROUNDDOWN($P47*AO47/365*AO$22,0))=FALSE,ROUNDDOWN($P47*AO47/365*AO$22,0),"")))</f>
        <v/>
      </c>
      <c r="AP48" s="108"/>
      <c r="AQ48" s="108"/>
      <c r="AR48" s="109"/>
      <c r="AS48" s="107" t="str">
        <f t="shared" ref="AS48" si="90">IF($P47="","",IF($U47="","",IF(ISERROR(ROUNDDOWN($P47*AS47/365*AS$22,0))=FALSE,ROUNDDOWN($P47*AS47/365*AS$22,0),"")))</f>
        <v/>
      </c>
      <c r="AT48" s="108"/>
      <c r="AU48" s="108"/>
      <c r="AV48" s="109"/>
      <c r="AW48" s="88" t="str">
        <f t="shared" ref="AW48" si="91">IF($P47="","",IF($U47="","",SUM(Y48:AV48)))</f>
        <v/>
      </c>
      <c r="AX48" s="89"/>
      <c r="AY48" s="89"/>
      <c r="AZ48" s="89"/>
      <c r="BA48" s="90"/>
    </row>
    <row r="49" spans="1:53" ht="18.75" customHeight="1" x14ac:dyDescent="0.15">
      <c r="A49" s="105">
        <v>14</v>
      </c>
      <c r="B49" s="105"/>
      <c r="C49" s="97"/>
      <c r="D49" s="97"/>
      <c r="E49" s="97"/>
      <c r="F49" s="97"/>
      <c r="G49" s="97"/>
      <c r="H49" s="97"/>
      <c r="I49" s="97"/>
      <c r="J49" s="97"/>
      <c r="K49" s="98"/>
      <c r="L49" s="98"/>
      <c r="M49" s="98"/>
      <c r="N49" s="98"/>
      <c r="O49" s="98"/>
      <c r="P49" s="99" t="str">
        <f t="shared" ref="P49" si="92">IF(K49="","",IF(K49&gt;=2000,ROUNDDOWN(K49,-3),0))</f>
        <v/>
      </c>
      <c r="Q49" s="99"/>
      <c r="R49" s="99"/>
      <c r="S49" s="99"/>
      <c r="T49" s="99"/>
      <c r="U49" s="100"/>
      <c r="V49" s="100"/>
      <c r="W49" s="100"/>
      <c r="X49" s="100"/>
      <c r="Y49" s="101" t="str">
        <f t="shared" si="8"/>
        <v/>
      </c>
      <c r="Z49" s="102"/>
      <c r="AA49" s="102"/>
      <c r="AB49" s="103"/>
      <c r="AC49" s="101" t="str">
        <f t="shared" si="0"/>
        <v/>
      </c>
      <c r="AD49" s="102"/>
      <c r="AE49" s="102"/>
      <c r="AF49" s="103"/>
      <c r="AG49" s="101" t="str">
        <f t="shared" si="1"/>
        <v/>
      </c>
      <c r="AH49" s="102"/>
      <c r="AI49" s="102"/>
      <c r="AJ49" s="103"/>
      <c r="AK49" s="101" t="str">
        <f t="shared" si="2"/>
        <v/>
      </c>
      <c r="AL49" s="102"/>
      <c r="AM49" s="102"/>
      <c r="AN49" s="103"/>
      <c r="AO49" s="101" t="str">
        <f>IF($P49="","",IF($U49="","",IF(AND($J$13&gt;AO$20,$U49&gt;DATEVALUE(VALUE(TEXT(AO$20,"yyyy"))&amp;"/12/31")),0,IF(AND($J$13&gt;AO$20,$U49&lt;AO$20),IF(DATEVALUE(VALUE(TEXT(AO$20,"yyyy"))&amp;"/12/31")&lt;=$J$13,DATEVALUE(VALUE(TEXT(AO$20,"yyyy"))&amp;"/12/31")-AO$20+1,$J$13-AO$20+1),IF(AND($U49&gt;=AO$20,$U49&lt;=DATEVALUE(VALUE(TEXT(AO$20,"yyyy"))&amp;"/12/31")),IF($J$13&lt;$U49,0,IF($J$13=$U49,1,IF(AND($J$13&gt;AO$20,$U49&lt;=DATEVALUE(VALUE(TEXT(AO$20,"yyyy"))&amp;"/12/31")),IF(DATEVALUE(VALUE(TEXT(AO$20,"yyyy"))&amp;"/12/31")-$U49&gt;AO$21,$J$13-$U49+1,IF(AND(AO$20&lt;=$U49,DATEVALUE(VALUE(TEXT(AO$20,"yyyy"))&amp;"/12/31")&gt;$J$13),$J$13-$U49+1,DATEVALUE(VALUE(TEXT(AO$20,"yyyy"))&amp;"/12/31")-$U49+1)),$J$13-$U49+1))),IF($J$13&lt;AO$20,0,IF(AND(AO$20&gt;$U49,AO$20&lt;=$J$13),$J$13-AO$20+1,IF($J$13&lt;$U49,0,DATEVALUE(VALUE(TEXT(AO$20,"yyyy"))&amp;"/12/31")-$U49+1))))))))</f>
        <v/>
      </c>
      <c r="AP49" s="102"/>
      <c r="AQ49" s="102"/>
      <c r="AR49" s="103"/>
      <c r="AS49" s="101" t="str">
        <f>IF($P49="","",IF($U49="","",IF(AND($J$13&gt;AS$20,$U49&gt;DATEVALUE(VALUE(TEXT(AS$20,"yyyy"))&amp;"/12/31")),0,IF(AND($J$13&gt;AS$20,$U49&lt;AS$20),IF(DATEVALUE(VALUE(TEXT(AS$20,"yyyy"))&amp;"/12/31")&lt;=$J$13,DATEVALUE(VALUE(TEXT(AS$20,"yyyy"))&amp;"/12/31")-AS$20+1,$J$13-AS$20+1),IF(AND($U49&gt;=AS$20,$U49&lt;=DATEVALUE(VALUE(TEXT(AS$20,"yyyy"))&amp;"/12/31")),IF($J$13&lt;$U49,0,IF($J$13=$U49,1,IF(AND($J$13&gt;AS$20,$U49&lt;=DATEVALUE(VALUE(TEXT(AS$20,"yyyy"))&amp;"/12/31")),IF(DATEVALUE(VALUE(TEXT(AS$20,"yyyy"))&amp;"/12/31")-$U49&gt;AS$21,$J$13-$U49+1,IF(AND(AS$20&lt;=$U49,DATEVALUE(VALUE(TEXT(AS$20,"yyyy"))&amp;"/12/31")&gt;$J$13),$J$13-$U49+1,DATEVALUE(VALUE(TEXT(AS$20,"yyyy"))&amp;"/12/31")-$U49+1)),$J$13-$U49+1))),IF($J$13&lt;AS$20,0,IF(AND(AS$20&gt;$U49,AS$20&lt;=$J$13),$J$13-AS$20+1,IF($J$13&lt;$U49,0,DATEVALUE(VALUE(TEXT(AS$20,"yyyy"))&amp;"/12/31")-$U49+1))))))))</f>
        <v/>
      </c>
      <c r="AT49" s="102"/>
      <c r="AU49" s="102"/>
      <c r="AV49" s="103"/>
      <c r="AW49" s="91" t="str">
        <f>IF(U49="","",IF(SUM(Y49:AV49)=0,0,SUM(Y49:AV49)))</f>
        <v/>
      </c>
      <c r="AX49" s="92"/>
      <c r="AY49" s="92"/>
      <c r="AZ49" s="92"/>
      <c r="BA49" s="93"/>
    </row>
    <row r="50" spans="1:53" ht="18.75" customHeight="1" x14ac:dyDescent="0.15">
      <c r="A50" s="105"/>
      <c r="B50" s="105"/>
      <c r="C50" s="97"/>
      <c r="D50" s="97"/>
      <c r="E50" s="97"/>
      <c r="F50" s="97"/>
      <c r="G50" s="97"/>
      <c r="H50" s="97"/>
      <c r="I50" s="97"/>
      <c r="J50" s="97"/>
      <c r="K50" s="98"/>
      <c r="L50" s="98"/>
      <c r="M50" s="98"/>
      <c r="N50" s="98"/>
      <c r="O50" s="98"/>
      <c r="P50" s="99"/>
      <c r="Q50" s="99"/>
      <c r="R50" s="99"/>
      <c r="S50" s="99"/>
      <c r="T50" s="99"/>
      <c r="U50" s="100"/>
      <c r="V50" s="100"/>
      <c r="W50" s="100"/>
      <c r="X50" s="100"/>
      <c r="Y50" s="107" t="str">
        <f>IF($P49="","",IF($U49="","",IF(ISERROR(ROUNDDOWN($P49*Y49/365*Y$22,0))=FALSE,ROUNDDOWN($P49*Y49/365*Y$22,0),"")))</f>
        <v/>
      </c>
      <c r="Z50" s="108"/>
      <c r="AA50" s="108"/>
      <c r="AB50" s="109"/>
      <c r="AC50" s="107" t="str">
        <f t="shared" ref="AC50" si="93">IF($P49="","",IF($U49="","",IF(ISERROR(ROUNDDOWN($P49*AC49/365*AC$22,0))=FALSE,ROUNDDOWN($P49*AC49/365*AC$22,0),"")))</f>
        <v/>
      </c>
      <c r="AD50" s="108"/>
      <c r="AE50" s="108"/>
      <c r="AF50" s="109"/>
      <c r="AG50" s="107" t="str">
        <f t="shared" ref="AG50" si="94">IF($P49="","",IF($U49="","",IF(ISERROR(ROUNDDOWN($P49*AG49/365*AG$22,0))=FALSE,ROUNDDOWN($P49*AG49/365*AG$22,0),"")))</f>
        <v/>
      </c>
      <c r="AH50" s="108"/>
      <c r="AI50" s="108"/>
      <c r="AJ50" s="109"/>
      <c r="AK50" s="107" t="str">
        <f t="shared" ref="AK50" si="95">IF($P49="","",IF($U49="","",IF(ISERROR(ROUNDDOWN($P49*AK49/365*AK$22,0))=FALSE,ROUNDDOWN($P49*AK49/365*AK$22,0),"")))</f>
        <v/>
      </c>
      <c r="AL50" s="108"/>
      <c r="AM50" s="108"/>
      <c r="AN50" s="109"/>
      <c r="AO50" s="107" t="str">
        <f t="shared" ref="AO50" si="96">IF($P49="","",IF($U49="","",IF(ISERROR(ROUNDDOWN($P49*AO49/365*AO$22,0))=FALSE,ROUNDDOWN($P49*AO49/365*AO$22,0),"")))</f>
        <v/>
      </c>
      <c r="AP50" s="108"/>
      <c r="AQ50" s="108"/>
      <c r="AR50" s="109"/>
      <c r="AS50" s="107" t="str">
        <f t="shared" ref="AS50" si="97">IF($P49="","",IF($U49="","",IF(ISERROR(ROUNDDOWN($P49*AS49/365*AS$22,0))=FALSE,ROUNDDOWN($P49*AS49/365*AS$22,0),"")))</f>
        <v/>
      </c>
      <c r="AT50" s="108"/>
      <c r="AU50" s="108"/>
      <c r="AV50" s="109"/>
      <c r="AW50" s="88" t="str">
        <f t="shared" ref="AW50" si="98">IF($P49="","",IF($U49="","",SUM(Y50:AV50)))</f>
        <v/>
      </c>
      <c r="AX50" s="89"/>
      <c r="AY50" s="89"/>
      <c r="AZ50" s="89"/>
      <c r="BA50" s="90"/>
    </row>
    <row r="51" spans="1:53" ht="18.75" customHeight="1" x14ac:dyDescent="0.15">
      <c r="A51" s="105">
        <v>15</v>
      </c>
      <c r="B51" s="105"/>
      <c r="C51" s="97"/>
      <c r="D51" s="97"/>
      <c r="E51" s="97"/>
      <c r="F51" s="97"/>
      <c r="G51" s="97"/>
      <c r="H51" s="97"/>
      <c r="I51" s="97"/>
      <c r="J51" s="97"/>
      <c r="K51" s="98"/>
      <c r="L51" s="98"/>
      <c r="M51" s="98"/>
      <c r="N51" s="98"/>
      <c r="O51" s="98"/>
      <c r="P51" s="99" t="str">
        <f t="shared" ref="P51" si="99">IF(K51="","",IF(K51&gt;=2000,ROUNDDOWN(K51,-3),0))</f>
        <v/>
      </c>
      <c r="Q51" s="99"/>
      <c r="R51" s="99"/>
      <c r="S51" s="99"/>
      <c r="T51" s="99"/>
      <c r="U51" s="100"/>
      <c r="V51" s="100"/>
      <c r="W51" s="100"/>
      <c r="X51" s="100"/>
      <c r="Y51" s="101" t="str">
        <f t="shared" si="8"/>
        <v/>
      </c>
      <c r="Z51" s="102"/>
      <c r="AA51" s="102"/>
      <c r="AB51" s="103"/>
      <c r="AC51" s="101" t="str">
        <f t="shared" si="0"/>
        <v/>
      </c>
      <c r="AD51" s="102"/>
      <c r="AE51" s="102"/>
      <c r="AF51" s="103"/>
      <c r="AG51" s="101" t="str">
        <f t="shared" si="1"/>
        <v/>
      </c>
      <c r="AH51" s="102"/>
      <c r="AI51" s="102"/>
      <c r="AJ51" s="103"/>
      <c r="AK51" s="101" t="str">
        <f t="shared" si="2"/>
        <v/>
      </c>
      <c r="AL51" s="102"/>
      <c r="AM51" s="102"/>
      <c r="AN51" s="103"/>
      <c r="AO51" s="101" t="str">
        <f>IF($P51="","",IF($U51="","",IF(AND($J$13&gt;AO$20,$U51&gt;DATEVALUE(VALUE(TEXT(AO$20,"yyyy"))&amp;"/12/31")),0,IF(AND($J$13&gt;AO$20,$U51&lt;AO$20),IF(DATEVALUE(VALUE(TEXT(AO$20,"yyyy"))&amp;"/12/31")&lt;=$J$13,DATEVALUE(VALUE(TEXT(AO$20,"yyyy"))&amp;"/12/31")-AO$20+1,$J$13-AO$20+1),IF(AND($U51&gt;=AO$20,$U51&lt;=DATEVALUE(VALUE(TEXT(AO$20,"yyyy"))&amp;"/12/31")),IF($J$13&lt;$U51,0,IF($J$13=$U51,1,IF(AND($J$13&gt;AO$20,$U51&lt;=DATEVALUE(VALUE(TEXT(AO$20,"yyyy"))&amp;"/12/31")),IF(DATEVALUE(VALUE(TEXT(AO$20,"yyyy"))&amp;"/12/31")-$U51&gt;AO$21,$J$13-$U51+1,IF(AND(AO$20&lt;=$U51,DATEVALUE(VALUE(TEXT(AO$20,"yyyy"))&amp;"/12/31")&gt;$J$13),$J$13-$U51+1,DATEVALUE(VALUE(TEXT(AO$20,"yyyy"))&amp;"/12/31")-$U51+1)),$J$13-$U51+1))),IF($J$13&lt;AO$20,0,IF(AND(AO$20&gt;$U51,AO$20&lt;=$J$13),$J$13-AO$20+1,IF($J$13&lt;$U51,0,DATEVALUE(VALUE(TEXT(AO$20,"yyyy"))&amp;"/12/31")-$U51+1))))))))</f>
        <v/>
      </c>
      <c r="AP51" s="102"/>
      <c r="AQ51" s="102"/>
      <c r="AR51" s="103"/>
      <c r="AS51" s="101" t="str">
        <f>IF($P51="","",IF($U51="","",IF(AND($J$13&gt;AS$20,$U51&gt;DATEVALUE(VALUE(TEXT(AS$20,"yyyy"))&amp;"/12/31")),0,IF(AND($J$13&gt;AS$20,$U51&lt;AS$20),IF(DATEVALUE(VALUE(TEXT(AS$20,"yyyy"))&amp;"/12/31")&lt;=$J$13,DATEVALUE(VALUE(TEXT(AS$20,"yyyy"))&amp;"/12/31")-AS$20+1,$J$13-AS$20+1),IF(AND($U51&gt;=AS$20,$U51&lt;=DATEVALUE(VALUE(TEXT(AS$20,"yyyy"))&amp;"/12/31")),IF($J$13&lt;$U51,0,IF($J$13=$U51,1,IF(AND($J$13&gt;AS$20,$U51&lt;=DATEVALUE(VALUE(TEXT(AS$20,"yyyy"))&amp;"/12/31")),IF(DATEVALUE(VALUE(TEXT(AS$20,"yyyy"))&amp;"/12/31")-$U51&gt;AS$21,$J$13-$U51+1,IF(AND(AS$20&lt;=$U51,DATEVALUE(VALUE(TEXT(AS$20,"yyyy"))&amp;"/12/31")&gt;$J$13),$J$13-$U51+1,DATEVALUE(VALUE(TEXT(AS$20,"yyyy"))&amp;"/12/31")-$U51+1)),$J$13-$U51+1))),IF($J$13&lt;AS$20,0,IF(AND(AS$20&gt;$U51,AS$20&lt;=$J$13),$J$13-AS$20+1,IF($J$13&lt;$U51,0,DATEVALUE(VALUE(TEXT(AS$20,"yyyy"))&amp;"/12/31")-$U51+1))))))))</f>
        <v/>
      </c>
      <c r="AT51" s="102"/>
      <c r="AU51" s="102"/>
      <c r="AV51" s="103"/>
      <c r="AW51" s="91" t="str">
        <f>IF(U51="","",IF(SUM(Y51:AV51)=0,0,SUM(Y51:AV51)))</f>
        <v/>
      </c>
      <c r="AX51" s="92"/>
      <c r="AY51" s="92"/>
      <c r="AZ51" s="92"/>
      <c r="BA51" s="93"/>
    </row>
    <row r="52" spans="1:53" ht="18.75" customHeight="1" x14ac:dyDescent="0.15">
      <c r="A52" s="105"/>
      <c r="B52" s="105"/>
      <c r="C52" s="97"/>
      <c r="D52" s="97"/>
      <c r="E52" s="97"/>
      <c r="F52" s="97"/>
      <c r="G52" s="97"/>
      <c r="H52" s="97"/>
      <c r="I52" s="97"/>
      <c r="J52" s="97"/>
      <c r="K52" s="98"/>
      <c r="L52" s="98"/>
      <c r="M52" s="98"/>
      <c r="N52" s="98"/>
      <c r="O52" s="98"/>
      <c r="P52" s="99"/>
      <c r="Q52" s="99"/>
      <c r="R52" s="99"/>
      <c r="S52" s="99"/>
      <c r="T52" s="99"/>
      <c r="U52" s="100"/>
      <c r="V52" s="100"/>
      <c r="W52" s="100"/>
      <c r="X52" s="100"/>
      <c r="Y52" s="107" t="str">
        <f>IF($P51="","",IF($U51="","",IF(ISERROR(ROUNDDOWN($P51*Y51/365*Y$22,0))=FALSE,ROUNDDOWN($P51*Y51/365*Y$22,0),"")))</f>
        <v/>
      </c>
      <c r="Z52" s="108"/>
      <c r="AA52" s="108"/>
      <c r="AB52" s="109"/>
      <c r="AC52" s="107" t="str">
        <f t="shared" ref="AC52" si="100">IF($P51="","",IF($U51="","",IF(ISERROR(ROUNDDOWN($P51*AC51/365*AC$22,0))=FALSE,ROUNDDOWN($P51*AC51/365*AC$22,0),"")))</f>
        <v/>
      </c>
      <c r="AD52" s="108"/>
      <c r="AE52" s="108"/>
      <c r="AF52" s="109"/>
      <c r="AG52" s="107" t="str">
        <f t="shared" ref="AG52" si="101">IF($P51="","",IF($U51="","",IF(ISERROR(ROUNDDOWN($P51*AG51/365*AG$22,0))=FALSE,ROUNDDOWN($P51*AG51/365*AG$22,0),"")))</f>
        <v/>
      </c>
      <c r="AH52" s="108"/>
      <c r="AI52" s="108"/>
      <c r="AJ52" s="109"/>
      <c r="AK52" s="107" t="str">
        <f t="shared" ref="AK52" si="102">IF($P51="","",IF($U51="","",IF(ISERROR(ROUNDDOWN($P51*AK51/365*AK$22,0))=FALSE,ROUNDDOWN($P51*AK51/365*AK$22,0),"")))</f>
        <v/>
      </c>
      <c r="AL52" s="108"/>
      <c r="AM52" s="108"/>
      <c r="AN52" s="109"/>
      <c r="AO52" s="107" t="str">
        <f t="shared" ref="AO52" si="103">IF($P51="","",IF($U51="","",IF(ISERROR(ROUNDDOWN($P51*AO51/365*AO$22,0))=FALSE,ROUNDDOWN($P51*AO51/365*AO$22,0),"")))</f>
        <v/>
      </c>
      <c r="AP52" s="108"/>
      <c r="AQ52" s="108"/>
      <c r="AR52" s="109"/>
      <c r="AS52" s="107" t="str">
        <f t="shared" ref="AS52" si="104">IF($P51="","",IF($U51="","",IF(ISERROR(ROUNDDOWN($P51*AS51/365*AS$22,0))=FALSE,ROUNDDOWN($P51*AS51/365*AS$22,0),"")))</f>
        <v/>
      </c>
      <c r="AT52" s="108"/>
      <c r="AU52" s="108"/>
      <c r="AV52" s="109"/>
      <c r="AW52" s="88" t="str">
        <f t="shared" ref="AW52" si="105">IF($P51="","",IF($U51="","",SUM(Y52:AV52)))</f>
        <v/>
      </c>
      <c r="AX52" s="89"/>
      <c r="AY52" s="89"/>
      <c r="AZ52" s="89"/>
      <c r="BA52" s="90"/>
    </row>
    <row r="53" spans="1:53" ht="18.75" customHeight="1" x14ac:dyDescent="0.15">
      <c r="A53" s="105">
        <v>16</v>
      </c>
      <c r="B53" s="105"/>
      <c r="C53" s="97"/>
      <c r="D53" s="97"/>
      <c r="E53" s="97"/>
      <c r="F53" s="97"/>
      <c r="G53" s="97"/>
      <c r="H53" s="97"/>
      <c r="I53" s="97"/>
      <c r="J53" s="97"/>
      <c r="K53" s="98"/>
      <c r="L53" s="98"/>
      <c r="M53" s="98"/>
      <c r="N53" s="98"/>
      <c r="O53" s="98"/>
      <c r="P53" s="99" t="str">
        <f t="shared" ref="P53" si="106">IF(K53="","",IF(K53&gt;=2000,ROUNDDOWN(K53,-3),0))</f>
        <v/>
      </c>
      <c r="Q53" s="99"/>
      <c r="R53" s="99"/>
      <c r="S53" s="99"/>
      <c r="T53" s="99"/>
      <c r="U53" s="100"/>
      <c r="V53" s="100"/>
      <c r="W53" s="100"/>
      <c r="X53" s="100"/>
      <c r="Y53" s="101" t="str">
        <f t="shared" si="8"/>
        <v/>
      </c>
      <c r="Z53" s="102"/>
      <c r="AA53" s="102"/>
      <c r="AB53" s="103"/>
      <c r="AC53" s="101" t="str">
        <f t="shared" si="0"/>
        <v/>
      </c>
      <c r="AD53" s="102"/>
      <c r="AE53" s="102"/>
      <c r="AF53" s="103"/>
      <c r="AG53" s="101" t="str">
        <f t="shared" si="1"/>
        <v/>
      </c>
      <c r="AH53" s="102"/>
      <c r="AI53" s="102"/>
      <c r="AJ53" s="103"/>
      <c r="AK53" s="101" t="str">
        <f t="shared" si="2"/>
        <v/>
      </c>
      <c r="AL53" s="102"/>
      <c r="AM53" s="102"/>
      <c r="AN53" s="103"/>
      <c r="AO53" s="101" t="str">
        <f>IF($P53="","",IF($U53="","",IF(AND($J$13&gt;AO$20,$U53&gt;DATEVALUE(VALUE(TEXT(AO$20,"yyyy"))&amp;"/12/31")),0,IF(AND($J$13&gt;AO$20,$U53&lt;AO$20),IF(DATEVALUE(VALUE(TEXT(AO$20,"yyyy"))&amp;"/12/31")&lt;=$J$13,DATEVALUE(VALUE(TEXT(AO$20,"yyyy"))&amp;"/12/31")-AO$20+1,$J$13-AO$20+1),IF(AND($U53&gt;=AO$20,$U53&lt;=DATEVALUE(VALUE(TEXT(AO$20,"yyyy"))&amp;"/12/31")),IF($J$13&lt;$U53,0,IF($J$13=$U53,1,IF(AND($J$13&gt;AO$20,$U53&lt;=DATEVALUE(VALUE(TEXT(AO$20,"yyyy"))&amp;"/12/31")),IF(DATEVALUE(VALUE(TEXT(AO$20,"yyyy"))&amp;"/12/31")-$U53&gt;AO$21,$J$13-$U53+1,IF(AND(AO$20&lt;=$U53,DATEVALUE(VALUE(TEXT(AO$20,"yyyy"))&amp;"/12/31")&gt;$J$13),$J$13-$U53+1,DATEVALUE(VALUE(TEXT(AO$20,"yyyy"))&amp;"/12/31")-$U53+1)),$J$13-$U53+1))),IF($J$13&lt;AO$20,0,IF(AND(AO$20&gt;$U53,AO$20&lt;=$J$13),$J$13-AO$20+1,IF($J$13&lt;$U53,0,DATEVALUE(VALUE(TEXT(AO$20,"yyyy"))&amp;"/12/31")-$U53+1))))))))</f>
        <v/>
      </c>
      <c r="AP53" s="102"/>
      <c r="AQ53" s="102"/>
      <c r="AR53" s="103"/>
      <c r="AS53" s="101" t="str">
        <f>IF($P53="","",IF($U53="","",IF(AND($J$13&gt;AS$20,$U53&gt;DATEVALUE(VALUE(TEXT(AS$20,"yyyy"))&amp;"/12/31")),0,IF(AND($J$13&gt;AS$20,$U53&lt;AS$20),IF(DATEVALUE(VALUE(TEXT(AS$20,"yyyy"))&amp;"/12/31")&lt;=$J$13,DATEVALUE(VALUE(TEXT(AS$20,"yyyy"))&amp;"/12/31")-AS$20+1,$J$13-AS$20+1),IF(AND($U53&gt;=AS$20,$U53&lt;=DATEVALUE(VALUE(TEXT(AS$20,"yyyy"))&amp;"/12/31")),IF($J$13&lt;$U53,0,IF($J$13=$U53,1,IF(AND($J$13&gt;AS$20,$U53&lt;=DATEVALUE(VALUE(TEXT(AS$20,"yyyy"))&amp;"/12/31")),IF(DATEVALUE(VALUE(TEXT(AS$20,"yyyy"))&amp;"/12/31")-$U53&gt;AS$21,$J$13-$U53+1,IF(AND(AS$20&lt;=$U53,DATEVALUE(VALUE(TEXT(AS$20,"yyyy"))&amp;"/12/31")&gt;$J$13),$J$13-$U53+1,DATEVALUE(VALUE(TEXT(AS$20,"yyyy"))&amp;"/12/31")-$U53+1)),$J$13-$U53+1))),IF($J$13&lt;AS$20,0,IF(AND(AS$20&gt;$U53,AS$20&lt;=$J$13),$J$13-AS$20+1,IF($J$13&lt;$U53,0,DATEVALUE(VALUE(TEXT(AS$20,"yyyy"))&amp;"/12/31")-$U53+1))))))))</f>
        <v/>
      </c>
      <c r="AT53" s="102"/>
      <c r="AU53" s="102"/>
      <c r="AV53" s="103"/>
      <c r="AW53" s="91" t="str">
        <f>IF(U53="","",IF(SUM(Y53:AV53)=0,0,SUM(Y53:AV53)))</f>
        <v/>
      </c>
      <c r="AX53" s="92"/>
      <c r="AY53" s="92"/>
      <c r="AZ53" s="92"/>
      <c r="BA53" s="93"/>
    </row>
    <row r="54" spans="1:53" ht="18.75" customHeight="1" x14ac:dyDescent="0.15">
      <c r="A54" s="105"/>
      <c r="B54" s="105"/>
      <c r="C54" s="97"/>
      <c r="D54" s="97"/>
      <c r="E54" s="97"/>
      <c r="F54" s="97"/>
      <c r="G54" s="97"/>
      <c r="H54" s="97"/>
      <c r="I54" s="97"/>
      <c r="J54" s="97"/>
      <c r="K54" s="98"/>
      <c r="L54" s="98"/>
      <c r="M54" s="98"/>
      <c r="N54" s="98"/>
      <c r="O54" s="98"/>
      <c r="P54" s="99"/>
      <c r="Q54" s="99"/>
      <c r="R54" s="99"/>
      <c r="S54" s="99"/>
      <c r="T54" s="99"/>
      <c r="U54" s="100"/>
      <c r="V54" s="100"/>
      <c r="W54" s="100"/>
      <c r="X54" s="100"/>
      <c r="Y54" s="107" t="str">
        <f>IF($P53="","",IF($U53="","",IF(ISERROR(ROUNDDOWN($P53*Y53/365*Y$22,0))=FALSE,ROUNDDOWN($P53*Y53/365*Y$22,0),"")))</f>
        <v/>
      </c>
      <c r="Z54" s="108"/>
      <c r="AA54" s="108"/>
      <c r="AB54" s="109"/>
      <c r="AC54" s="107" t="str">
        <f t="shared" ref="AC54" si="107">IF($P53="","",IF($U53="","",IF(ISERROR(ROUNDDOWN($P53*AC53/365*AC$22,0))=FALSE,ROUNDDOWN($P53*AC53/365*AC$22,0),"")))</f>
        <v/>
      </c>
      <c r="AD54" s="108"/>
      <c r="AE54" s="108"/>
      <c r="AF54" s="109"/>
      <c r="AG54" s="107" t="str">
        <f t="shared" ref="AG54" si="108">IF($P53="","",IF($U53="","",IF(ISERROR(ROUNDDOWN($P53*AG53/365*AG$22,0))=FALSE,ROUNDDOWN($P53*AG53/365*AG$22,0),"")))</f>
        <v/>
      </c>
      <c r="AH54" s="108"/>
      <c r="AI54" s="108"/>
      <c r="AJ54" s="109"/>
      <c r="AK54" s="107" t="str">
        <f t="shared" ref="AK54" si="109">IF($P53="","",IF($U53="","",IF(ISERROR(ROUNDDOWN($P53*AK53/365*AK$22,0))=FALSE,ROUNDDOWN($P53*AK53/365*AK$22,0),"")))</f>
        <v/>
      </c>
      <c r="AL54" s="108"/>
      <c r="AM54" s="108"/>
      <c r="AN54" s="109"/>
      <c r="AO54" s="107" t="str">
        <f t="shared" ref="AO54" si="110">IF($P53="","",IF($U53="","",IF(ISERROR(ROUNDDOWN($P53*AO53/365*AO$22,0))=FALSE,ROUNDDOWN($P53*AO53/365*AO$22,0),"")))</f>
        <v/>
      </c>
      <c r="AP54" s="108"/>
      <c r="AQ54" s="108"/>
      <c r="AR54" s="109"/>
      <c r="AS54" s="107" t="str">
        <f t="shared" ref="AS54" si="111">IF($P53="","",IF($U53="","",IF(ISERROR(ROUNDDOWN($P53*AS53/365*AS$22,0))=FALSE,ROUNDDOWN($P53*AS53/365*AS$22,0),"")))</f>
        <v/>
      </c>
      <c r="AT54" s="108"/>
      <c r="AU54" s="108"/>
      <c r="AV54" s="109"/>
      <c r="AW54" s="88" t="str">
        <f t="shared" ref="AW54" si="112">IF($P53="","",IF($U53="","",SUM(Y54:AV54)))</f>
        <v/>
      </c>
      <c r="AX54" s="89"/>
      <c r="AY54" s="89"/>
      <c r="AZ54" s="89"/>
      <c r="BA54" s="90"/>
    </row>
    <row r="55" spans="1:53" ht="18.75" customHeight="1" x14ac:dyDescent="0.15">
      <c r="A55" s="105">
        <v>17</v>
      </c>
      <c r="B55" s="105"/>
      <c r="C55" s="97"/>
      <c r="D55" s="97"/>
      <c r="E55" s="97"/>
      <c r="F55" s="97"/>
      <c r="G55" s="97"/>
      <c r="H55" s="97"/>
      <c r="I55" s="97"/>
      <c r="J55" s="97"/>
      <c r="K55" s="98"/>
      <c r="L55" s="98"/>
      <c r="M55" s="98"/>
      <c r="N55" s="98"/>
      <c r="O55" s="98"/>
      <c r="P55" s="99" t="str">
        <f t="shared" ref="P55" si="113">IF(K55="","",IF(K55&gt;=2000,ROUNDDOWN(K55,-3),0))</f>
        <v/>
      </c>
      <c r="Q55" s="99"/>
      <c r="R55" s="99"/>
      <c r="S55" s="99"/>
      <c r="T55" s="99"/>
      <c r="U55" s="100"/>
      <c r="V55" s="100"/>
      <c r="W55" s="100"/>
      <c r="X55" s="100"/>
      <c r="Y55" s="101" t="str">
        <f t="shared" si="8"/>
        <v/>
      </c>
      <c r="Z55" s="102"/>
      <c r="AA55" s="102"/>
      <c r="AB55" s="103"/>
      <c r="AC55" s="101" t="str">
        <f t="shared" si="0"/>
        <v/>
      </c>
      <c r="AD55" s="102"/>
      <c r="AE55" s="102"/>
      <c r="AF55" s="103"/>
      <c r="AG55" s="101" t="str">
        <f t="shared" si="1"/>
        <v/>
      </c>
      <c r="AH55" s="102"/>
      <c r="AI55" s="102"/>
      <c r="AJ55" s="103"/>
      <c r="AK55" s="101" t="str">
        <f t="shared" si="2"/>
        <v/>
      </c>
      <c r="AL55" s="102"/>
      <c r="AM55" s="102"/>
      <c r="AN55" s="103"/>
      <c r="AO55" s="101" t="str">
        <f>IF($P55="","",IF($U55="","",IF(AND($J$13&gt;AO$20,$U55&gt;DATEVALUE(VALUE(TEXT(AO$20,"yyyy"))&amp;"/12/31")),0,IF(AND($J$13&gt;AO$20,$U55&lt;AO$20),IF(DATEVALUE(VALUE(TEXT(AO$20,"yyyy"))&amp;"/12/31")&lt;=$J$13,DATEVALUE(VALUE(TEXT(AO$20,"yyyy"))&amp;"/12/31")-AO$20+1,$J$13-AO$20+1),IF(AND($U55&gt;=AO$20,$U55&lt;=DATEVALUE(VALUE(TEXT(AO$20,"yyyy"))&amp;"/12/31")),IF($J$13&lt;$U55,0,IF($J$13=$U55,1,IF(AND($J$13&gt;AO$20,$U55&lt;=DATEVALUE(VALUE(TEXT(AO$20,"yyyy"))&amp;"/12/31")),IF(DATEVALUE(VALUE(TEXT(AO$20,"yyyy"))&amp;"/12/31")-$U55&gt;AO$21,$J$13-$U55+1,IF(AND(AO$20&lt;=$U55,DATEVALUE(VALUE(TEXT(AO$20,"yyyy"))&amp;"/12/31")&gt;$J$13),$J$13-$U55+1,DATEVALUE(VALUE(TEXT(AO$20,"yyyy"))&amp;"/12/31")-$U55+1)),$J$13-$U55+1))),IF($J$13&lt;AO$20,0,IF(AND(AO$20&gt;$U55,AO$20&lt;=$J$13),$J$13-AO$20+1,IF($J$13&lt;$U55,0,DATEVALUE(VALUE(TEXT(AO$20,"yyyy"))&amp;"/12/31")-$U55+1))))))))</f>
        <v/>
      </c>
      <c r="AP55" s="102"/>
      <c r="AQ55" s="102"/>
      <c r="AR55" s="103"/>
      <c r="AS55" s="101" t="str">
        <f>IF($P55="","",IF($U55="","",IF(AND($J$13&gt;AS$20,$U55&gt;DATEVALUE(VALUE(TEXT(AS$20,"yyyy"))&amp;"/12/31")),0,IF(AND($J$13&gt;AS$20,$U55&lt;AS$20),IF(DATEVALUE(VALUE(TEXT(AS$20,"yyyy"))&amp;"/12/31")&lt;=$J$13,DATEVALUE(VALUE(TEXT(AS$20,"yyyy"))&amp;"/12/31")-AS$20+1,$J$13-AS$20+1),IF(AND($U55&gt;=AS$20,$U55&lt;=DATEVALUE(VALUE(TEXT(AS$20,"yyyy"))&amp;"/12/31")),IF($J$13&lt;$U55,0,IF($J$13=$U55,1,IF(AND($J$13&gt;AS$20,$U55&lt;=DATEVALUE(VALUE(TEXT(AS$20,"yyyy"))&amp;"/12/31")),IF(DATEVALUE(VALUE(TEXT(AS$20,"yyyy"))&amp;"/12/31")-$U55&gt;AS$21,$J$13-$U55+1,IF(AND(AS$20&lt;=$U55,DATEVALUE(VALUE(TEXT(AS$20,"yyyy"))&amp;"/12/31")&gt;$J$13),$J$13-$U55+1,DATEVALUE(VALUE(TEXT(AS$20,"yyyy"))&amp;"/12/31")-$U55+1)),$J$13-$U55+1))),IF($J$13&lt;AS$20,0,IF(AND(AS$20&gt;$U55,AS$20&lt;=$J$13),$J$13-AS$20+1,IF($J$13&lt;$U55,0,DATEVALUE(VALUE(TEXT(AS$20,"yyyy"))&amp;"/12/31")-$U55+1))))))))</f>
        <v/>
      </c>
      <c r="AT55" s="102"/>
      <c r="AU55" s="102"/>
      <c r="AV55" s="103"/>
      <c r="AW55" s="91" t="str">
        <f>IF(U55="","",IF(SUM(Y55:AV55)=0,0,SUM(Y55:AV55)))</f>
        <v/>
      </c>
      <c r="AX55" s="92"/>
      <c r="AY55" s="92"/>
      <c r="AZ55" s="92"/>
      <c r="BA55" s="93"/>
    </row>
    <row r="56" spans="1:53" ht="18.75" customHeight="1" x14ac:dyDescent="0.15">
      <c r="A56" s="105"/>
      <c r="B56" s="105"/>
      <c r="C56" s="97"/>
      <c r="D56" s="97"/>
      <c r="E56" s="97"/>
      <c r="F56" s="97"/>
      <c r="G56" s="97"/>
      <c r="H56" s="97"/>
      <c r="I56" s="97"/>
      <c r="J56" s="97"/>
      <c r="K56" s="98"/>
      <c r="L56" s="98"/>
      <c r="M56" s="98"/>
      <c r="N56" s="98"/>
      <c r="O56" s="98"/>
      <c r="P56" s="99"/>
      <c r="Q56" s="99"/>
      <c r="R56" s="99"/>
      <c r="S56" s="99"/>
      <c r="T56" s="99"/>
      <c r="U56" s="100"/>
      <c r="V56" s="100"/>
      <c r="W56" s="100"/>
      <c r="X56" s="100"/>
      <c r="Y56" s="107" t="str">
        <f>IF($P55="","",IF($U55="","",IF(ISERROR(ROUNDDOWN($P55*Y55/365*Y$22,0))=FALSE,ROUNDDOWN($P55*Y55/365*Y$22,0),"")))</f>
        <v/>
      </c>
      <c r="Z56" s="108"/>
      <c r="AA56" s="108"/>
      <c r="AB56" s="109"/>
      <c r="AC56" s="107" t="str">
        <f t="shared" ref="AC56" si="114">IF($P55="","",IF($U55="","",IF(ISERROR(ROUNDDOWN($P55*AC55/365*AC$22,0))=FALSE,ROUNDDOWN($P55*AC55/365*AC$22,0),"")))</f>
        <v/>
      </c>
      <c r="AD56" s="108"/>
      <c r="AE56" s="108"/>
      <c r="AF56" s="109"/>
      <c r="AG56" s="107" t="str">
        <f t="shared" ref="AG56" si="115">IF($P55="","",IF($U55="","",IF(ISERROR(ROUNDDOWN($P55*AG55/365*AG$22,0))=FALSE,ROUNDDOWN($P55*AG55/365*AG$22,0),"")))</f>
        <v/>
      </c>
      <c r="AH56" s="108"/>
      <c r="AI56" s="108"/>
      <c r="AJ56" s="109"/>
      <c r="AK56" s="107" t="str">
        <f t="shared" ref="AK56" si="116">IF($P55="","",IF($U55="","",IF(ISERROR(ROUNDDOWN($P55*AK55/365*AK$22,0))=FALSE,ROUNDDOWN($P55*AK55/365*AK$22,0),"")))</f>
        <v/>
      </c>
      <c r="AL56" s="108"/>
      <c r="AM56" s="108"/>
      <c r="AN56" s="109"/>
      <c r="AO56" s="107" t="str">
        <f t="shared" ref="AO56" si="117">IF($P55="","",IF($U55="","",IF(ISERROR(ROUNDDOWN($P55*AO55/365*AO$22,0))=FALSE,ROUNDDOWN($P55*AO55/365*AO$22,0),"")))</f>
        <v/>
      </c>
      <c r="AP56" s="108"/>
      <c r="AQ56" s="108"/>
      <c r="AR56" s="109"/>
      <c r="AS56" s="107" t="str">
        <f t="shared" ref="AS56" si="118">IF($P55="","",IF($U55="","",IF(ISERROR(ROUNDDOWN($P55*AS55/365*AS$22,0))=FALSE,ROUNDDOWN($P55*AS55/365*AS$22,0),"")))</f>
        <v/>
      </c>
      <c r="AT56" s="108"/>
      <c r="AU56" s="108"/>
      <c r="AV56" s="109"/>
      <c r="AW56" s="88" t="str">
        <f t="shared" ref="AW56" si="119">IF($P55="","",IF($U55="","",SUM(Y56:AV56)))</f>
        <v/>
      </c>
      <c r="AX56" s="89"/>
      <c r="AY56" s="89"/>
      <c r="AZ56" s="89"/>
      <c r="BA56" s="90"/>
    </row>
    <row r="57" spans="1:53" ht="18.75" customHeight="1" x14ac:dyDescent="0.15">
      <c r="A57" s="105">
        <v>18</v>
      </c>
      <c r="B57" s="105"/>
      <c r="C57" s="97"/>
      <c r="D57" s="97"/>
      <c r="E57" s="97"/>
      <c r="F57" s="97"/>
      <c r="G57" s="97"/>
      <c r="H57" s="97"/>
      <c r="I57" s="97"/>
      <c r="J57" s="97"/>
      <c r="K57" s="98"/>
      <c r="L57" s="98"/>
      <c r="M57" s="98"/>
      <c r="N57" s="98"/>
      <c r="O57" s="98"/>
      <c r="P57" s="99" t="str">
        <f t="shared" ref="P57" si="120">IF(K57="","",IF(K57&gt;=2000,ROUNDDOWN(K57,-3),0))</f>
        <v/>
      </c>
      <c r="Q57" s="99"/>
      <c r="R57" s="99"/>
      <c r="S57" s="99"/>
      <c r="T57" s="99"/>
      <c r="U57" s="100"/>
      <c r="V57" s="100"/>
      <c r="W57" s="100"/>
      <c r="X57" s="100"/>
      <c r="Y57" s="101" t="str">
        <f t="shared" si="8"/>
        <v/>
      </c>
      <c r="Z57" s="102"/>
      <c r="AA57" s="102"/>
      <c r="AB57" s="103"/>
      <c r="AC57" s="101" t="str">
        <f t="shared" si="0"/>
        <v/>
      </c>
      <c r="AD57" s="102"/>
      <c r="AE57" s="102"/>
      <c r="AF57" s="103"/>
      <c r="AG57" s="101" t="str">
        <f t="shared" si="1"/>
        <v/>
      </c>
      <c r="AH57" s="102"/>
      <c r="AI57" s="102"/>
      <c r="AJ57" s="103"/>
      <c r="AK57" s="101" t="str">
        <f t="shared" si="2"/>
        <v/>
      </c>
      <c r="AL57" s="102"/>
      <c r="AM57" s="102"/>
      <c r="AN57" s="103"/>
      <c r="AO57" s="101" t="str">
        <f>IF($P57="","",IF($U57="","",IF(AND($J$13&gt;AO$20,$U57&gt;DATEVALUE(VALUE(TEXT(AO$20,"yyyy"))&amp;"/12/31")),0,IF(AND($J$13&gt;AO$20,$U57&lt;AO$20),IF(DATEVALUE(VALUE(TEXT(AO$20,"yyyy"))&amp;"/12/31")&lt;=$J$13,DATEVALUE(VALUE(TEXT(AO$20,"yyyy"))&amp;"/12/31")-AO$20+1,$J$13-AO$20+1),IF(AND($U57&gt;=AO$20,$U57&lt;=DATEVALUE(VALUE(TEXT(AO$20,"yyyy"))&amp;"/12/31")),IF($J$13&lt;$U57,0,IF($J$13=$U57,1,IF(AND($J$13&gt;AO$20,$U57&lt;=DATEVALUE(VALUE(TEXT(AO$20,"yyyy"))&amp;"/12/31")),IF(DATEVALUE(VALUE(TEXT(AO$20,"yyyy"))&amp;"/12/31")-$U57&gt;AO$21,$J$13-$U57+1,IF(AND(AO$20&lt;=$U57,DATEVALUE(VALUE(TEXT(AO$20,"yyyy"))&amp;"/12/31")&gt;$J$13),$J$13-$U57+1,DATEVALUE(VALUE(TEXT(AO$20,"yyyy"))&amp;"/12/31")-$U57+1)),$J$13-$U57+1))),IF($J$13&lt;AO$20,0,IF(AND(AO$20&gt;$U57,AO$20&lt;=$J$13),$J$13-AO$20+1,IF($J$13&lt;$U57,0,DATEVALUE(VALUE(TEXT(AO$20,"yyyy"))&amp;"/12/31")-$U57+1))))))))</f>
        <v/>
      </c>
      <c r="AP57" s="102"/>
      <c r="AQ57" s="102"/>
      <c r="AR57" s="103"/>
      <c r="AS57" s="101" t="str">
        <f>IF($P57="","",IF($U57="","",IF(AND($J$13&gt;AS$20,$U57&gt;DATEVALUE(VALUE(TEXT(AS$20,"yyyy"))&amp;"/12/31")),0,IF(AND($J$13&gt;AS$20,$U57&lt;AS$20),IF(DATEVALUE(VALUE(TEXT(AS$20,"yyyy"))&amp;"/12/31")&lt;=$J$13,DATEVALUE(VALUE(TEXT(AS$20,"yyyy"))&amp;"/12/31")-AS$20+1,$J$13-AS$20+1),IF(AND($U57&gt;=AS$20,$U57&lt;=DATEVALUE(VALUE(TEXT(AS$20,"yyyy"))&amp;"/12/31")),IF($J$13&lt;$U57,0,IF($J$13=$U57,1,IF(AND($J$13&gt;AS$20,$U57&lt;=DATEVALUE(VALUE(TEXT(AS$20,"yyyy"))&amp;"/12/31")),IF(DATEVALUE(VALUE(TEXT(AS$20,"yyyy"))&amp;"/12/31")-$U57&gt;AS$21,$J$13-$U57+1,IF(AND(AS$20&lt;=$U57,DATEVALUE(VALUE(TEXT(AS$20,"yyyy"))&amp;"/12/31")&gt;$J$13),$J$13-$U57+1,DATEVALUE(VALUE(TEXT(AS$20,"yyyy"))&amp;"/12/31")-$U57+1)),$J$13-$U57+1))),IF($J$13&lt;AS$20,0,IF(AND(AS$20&gt;$U57,AS$20&lt;=$J$13),$J$13-AS$20+1,IF($J$13&lt;$U57,0,DATEVALUE(VALUE(TEXT(AS$20,"yyyy"))&amp;"/12/31")-$U57+1))))))))</f>
        <v/>
      </c>
      <c r="AT57" s="102"/>
      <c r="AU57" s="102"/>
      <c r="AV57" s="103"/>
      <c r="AW57" s="91" t="str">
        <f>IF(U57="","",IF(SUM(Y57:AV57)=0,0,SUM(Y57:AV57)))</f>
        <v/>
      </c>
      <c r="AX57" s="92"/>
      <c r="AY57" s="92"/>
      <c r="AZ57" s="92"/>
      <c r="BA57" s="93"/>
    </row>
    <row r="58" spans="1:53" ht="18.75" customHeight="1" x14ac:dyDescent="0.15">
      <c r="A58" s="105"/>
      <c r="B58" s="105"/>
      <c r="C58" s="97"/>
      <c r="D58" s="97"/>
      <c r="E58" s="97"/>
      <c r="F58" s="97"/>
      <c r="G58" s="97"/>
      <c r="H58" s="97"/>
      <c r="I58" s="97"/>
      <c r="J58" s="97"/>
      <c r="K58" s="98"/>
      <c r="L58" s="98"/>
      <c r="M58" s="98"/>
      <c r="N58" s="98"/>
      <c r="O58" s="98"/>
      <c r="P58" s="99"/>
      <c r="Q58" s="99"/>
      <c r="R58" s="99"/>
      <c r="S58" s="99"/>
      <c r="T58" s="99"/>
      <c r="U58" s="100"/>
      <c r="V58" s="100"/>
      <c r="W58" s="100"/>
      <c r="X58" s="100"/>
      <c r="Y58" s="107" t="str">
        <f>IF($P57="","",IF($U57="","",IF(ISERROR(ROUNDDOWN($P57*Y57/365*Y$22,0))=FALSE,ROUNDDOWN($P57*Y57/365*Y$22,0),"")))</f>
        <v/>
      </c>
      <c r="Z58" s="108"/>
      <c r="AA58" s="108"/>
      <c r="AB58" s="109"/>
      <c r="AC58" s="107" t="str">
        <f t="shared" ref="AC58" si="121">IF($P57="","",IF($U57="","",IF(ISERROR(ROUNDDOWN($P57*AC57/365*AC$22,0))=FALSE,ROUNDDOWN($P57*AC57/365*AC$22,0),"")))</f>
        <v/>
      </c>
      <c r="AD58" s="108"/>
      <c r="AE58" s="108"/>
      <c r="AF58" s="109"/>
      <c r="AG58" s="107" t="str">
        <f t="shared" ref="AG58" si="122">IF($P57="","",IF($U57="","",IF(ISERROR(ROUNDDOWN($P57*AG57/365*AG$22,0))=FALSE,ROUNDDOWN($P57*AG57/365*AG$22,0),"")))</f>
        <v/>
      </c>
      <c r="AH58" s="108"/>
      <c r="AI58" s="108"/>
      <c r="AJ58" s="109"/>
      <c r="AK58" s="107" t="str">
        <f t="shared" ref="AK58" si="123">IF($P57="","",IF($U57="","",IF(ISERROR(ROUNDDOWN($P57*AK57/365*AK$22,0))=FALSE,ROUNDDOWN($P57*AK57/365*AK$22,0),"")))</f>
        <v/>
      </c>
      <c r="AL58" s="108"/>
      <c r="AM58" s="108"/>
      <c r="AN58" s="109"/>
      <c r="AO58" s="107" t="str">
        <f t="shared" ref="AO58" si="124">IF($P57="","",IF($U57="","",IF(ISERROR(ROUNDDOWN($P57*AO57/365*AO$22,0))=FALSE,ROUNDDOWN($P57*AO57/365*AO$22,0),"")))</f>
        <v/>
      </c>
      <c r="AP58" s="108"/>
      <c r="AQ58" s="108"/>
      <c r="AR58" s="109"/>
      <c r="AS58" s="107" t="str">
        <f t="shared" ref="AS58" si="125">IF($P57="","",IF($U57="","",IF(ISERROR(ROUNDDOWN($P57*AS57/365*AS$22,0))=FALSE,ROUNDDOWN($P57*AS57/365*AS$22,0),"")))</f>
        <v/>
      </c>
      <c r="AT58" s="108"/>
      <c r="AU58" s="108"/>
      <c r="AV58" s="109"/>
      <c r="AW58" s="88" t="str">
        <f t="shared" ref="AW58" si="126">IF($P57="","",IF($U57="","",SUM(Y58:AV58)))</f>
        <v/>
      </c>
      <c r="AX58" s="89"/>
      <c r="AY58" s="89"/>
      <c r="AZ58" s="89"/>
      <c r="BA58" s="90"/>
    </row>
    <row r="59" spans="1:53" ht="18.75" customHeight="1" x14ac:dyDescent="0.15">
      <c r="A59" s="105">
        <v>19</v>
      </c>
      <c r="B59" s="105"/>
      <c r="C59" s="97"/>
      <c r="D59" s="97"/>
      <c r="E59" s="97"/>
      <c r="F59" s="97"/>
      <c r="G59" s="97"/>
      <c r="H59" s="97"/>
      <c r="I59" s="97"/>
      <c r="J59" s="97"/>
      <c r="K59" s="98"/>
      <c r="L59" s="98"/>
      <c r="M59" s="98"/>
      <c r="N59" s="98"/>
      <c r="O59" s="98"/>
      <c r="P59" s="99" t="str">
        <f t="shared" ref="P59" si="127">IF(K59="","",IF(K59&gt;=2000,ROUNDDOWN(K59,-3),0))</f>
        <v/>
      </c>
      <c r="Q59" s="99"/>
      <c r="R59" s="99"/>
      <c r="S59" s="99"/>
      <c r="T59" s="99"/>
      <c r="U59" s="100"/>
      <c r="V59" s="100"/>
      <c r="W59" s="100"/>
      <c r="X59" s="100"/>
      <c r="Y59" s="101" t="str">
        <f t="shared" si="8"/>
        <v/>
      </c>
      <c r="Z59" s="102"/>
      <c r="AA59" s="102"/>
      <c r="AB59" s="103"/>
      <c r="AC59" s="101" t="str">
        <f t="shared" si="0"/>
        <v/>
      </c>
      <c r="AD59" s="102"/>
      <c r="AE59" s="102"/>
      <c r="AF59" s="103"/>
      <c r="AG59" s="101" t="str">
        <f t="shared" si="1"/>
        <v/>
      </c>
      <c r="AH59" s="102"/>
      <c r="AI59" s="102"/>
      <c r="AJ59" s="103"/>
      <c r="AK59" s="101" t="str">
        <f t="shared" si="2"/>
        <v/>
      </c>
      <c r="AL59" s="102"/>
      <c r="AM59" s="102"/>
      <c r="AN59" s="103"/>
      <c r="AO59" s="101" t="str">
        <f>IF($P59="","",IF($U59="","",IF(AND($J$13&gt;AO$20,$U59&gt;DATEVALUE(VALUE(TEXT(AO$20,"yyyy"))&amp;"/12/31")),0,IF(AND($J$13&gt;AO$20,$U59&lt;AO$20),IF(DATEVALUE(VALUE(TEXT(AO$20,"yyyy"))&amp;"/12/31")&lt;=$J$13,DATEVALUE(VALUE(TEXT(AO$20,"yyyy"))&amp;"/12/31")-AO$20+1,$J$13-AO$20+1),IF(AND($U59&gt;=AO$20,$U59&lt;=DATEVALUE(VALUE(TEXT(AO$20,"yyyy"))&amp;"/12/31")),IF($J$13&lt;$U59,0,IF($J$13=$U59,1,IF(AND($J$13&gt;AO$20,$U59&lt;=DATEVALUE(VALUE(TEXT(AO$20,"yyyy"))&amp;"/12/31")),IF(DATEVALUE(VALUE(TEXT(AO$20,"yyyy"))&amp;"/12/31")-$U59&gt;AO$21,$J$13-$U59+1,IF(AND(AO$20&lt;=$U59,DATEVALUE(VALUE(TEXT(AO$20,"yyyy"))&amp;"/12/31")&gt;$J$13),$J$13-$U59+1,DATEVALUE(VALUE(TEXT(AO$20,"yyyy"))&amp;"/12/31")-$U59+1)),$J$13-$U59+1))),IF($J$13&lt;AO$20,0,IF(AND(AO$20&gt;$U59,AO$20&lt;=$J$13),$J$13-AO$20+1,IF($J$13&lt;$U59,0,DATEVALUE(VALUE(TEXT(AO$20,"yyyy"))&amp;"/12/31")-$U59+1))))))))</f>
        <v/>
      </c>
      <c r="AP59" s="102"/>
      <c r="AQ59" s="102"/>
      <c r="AR59" s="103"/>
      <c r="AS59" s="101" t="str">
        <f>IF($P59="","",IF($U59="","",IF(AND($J$13&gt;AS$20,$U59&gt;DATEVALUE(VALUE(TEXT(AS$20,"yyyy"))&amp;"/12/31")),0,IF(AND($J$13&gt;AS$20,$U59&lt;AS$20),IF(DATEVALUE(VALUE(TEXT(AS$20,"yyyy"))&amp;"/12/31")&lt;=$J$13,DATEVALUE(VALUE(TEXT(AS$20,"yyyy"))&amp;"/12/31")-AS$20+1,$J$13-AS$20+1),IF(AND($U59&gt;=AS$20,$U59&lt;=DATEVALUE(VALUE(TEXT(AS$20,"yyyy"))&amp;"/12/31")),IF($J$13&lt;$U59,0,IF($J$13=$U59,1,IF(AND($J$13&gt;AS$20,$U59&lt;=DATEVALUE(VALUE(TEXT(AS$20,"yyyy"))&amp;"/12/31")),IF(DATEVALUE(VALUE(TEXT(AS$20,"yyyy"))&amp;"/12/31")-$U59&gt;AS$21,$J$13-$U59+1,IF(AND(AS$20&lt;=$U59,DATEVALUE(VALUE(TEXT(AS$20,"yyyy"))&amp;"/12/31")&gt;$J$13),$J$13-$U59+1,DATEVALUE(VALUE(TEXT(AS$20,"yyyy"))&amp;"/12/31")-$U59+1)),$J$13-$U59+1))),IF($J$13&lt;AS$20,0,IF(AND(AS$20&gt;$U59,AS$20&lt;=$J$13),$J$13-AS$20+1,IF($J$13&lt;$U59,0,DATEVALUE(VALUE(TEXT(AS$20,"yyyy"))&amp;"/12/31")-$U59+1))))))))</f>
        <v/>
      </c>
      <c r="AT59" s="102"/>
      <c r="AU59" s="102"/>
      <c r="AV59" s="103"/>
      <c r="AW59" s="91" t="str">
        <f>IF(U59="","",IF(SUM(Y59:AV59)=0,0,SUM(Y59:AV59)))</f>
        <v/>
      </c>
      <c r="AX59" s="92"/>
      <c r="AY59" s="92"/>
      <c r="AZ59" s="92"/>
      <c r="BA59" s="93"/>
    </row>
    <row r="60" spans="1:53" ht="18.75" customHeight="1" x14ac:dyDescent="0.15">
      <c r="A60" s="105"/>
      <c r="B60" s="105"/>
      <c r="C60" s="97"/>
      <c r="D60" s="97"/>
      <c r="E60" s="97"/>
      <c r="F60" s="97"/>
      <c r="G60" s="97"/>
      <c r="H60" s="97"/>
      <c r="I60" s="97"/>
      <c r="J60" s="97"/>
      <c r="K60" s="98"/>
      <c r="L60" s="98"/>
      <c r="M60" s="98"/>
      <c r="N60" s="98"/>
      <c r="O60" s="98"/>
      <c r="P60" s="99"/>
      <c r="Q60" s="99"/>
      <c r="R60" s="99"/>
      <c r="S60" s="99"/>
      <c r="T60" s="99"/>
      <c r="U60" s="100"/>
      <c r="V60" s="100"/>
      <c r="W60" s="100"/>
      <c r="X60" s="100"/>
      <c r="Y60" s="107" t="str">
        <f>IF($P59="","",IF($U59="","",IF(ISERROR(ROUNDDOWN($P59*Y59/365*Y$22,0))=FALSE,ROUNDDOWN($P59*Y59/365*Y$22,0),"")))</f>
        <v/>
      </c>
      <c r="Z60" s="108"/>
      <c r="AA60" s="108"/>
      <c r="AB60" s="109"/>
      <c r="AC60" s="107" t="str">
        <f t="shared" ref="AC60" si="128">IF($P59="","",IF($U59="","",IF(ISERROR(ROUNDDOWN($P59*AC59/365*AC$22,0))=FALSE,ROUNDDOWN($P59*AC59/365*AC$22,0),"")))</f>
        <v/>
      </c>
      <c r="AD60" s="108"/>
      <c r="AE60" s="108"/>
      <c r="AF60" s="109"/>
      <c r="AG60" s="107" t="str">
        <f t="shared" ref="AG60" si="129">IF($P59="","",IF($U59="","",IF(ISERROR(ROUNDDOWN($P59*AG59/365*AG$22,0))=FALSE,ROUNDDOWN($P59*AG59/365*AG$22,0),"")))</f>
        <v/>
      </c>
      <c r="AH60" s="108"/>
      <c r="AI60" s="108"/>
      <c r="AJ60" s="109"/>
      <c r="AK60" s="107" t="str">
        <f t="shared" ref="AK60" si="130">IF($P59="","",IF($U59="","",IF(ISERROR(ROUNDDOWN($P59*AK59/365*AK$22,0))=FALSE,ROUNDDOWN($P59*AK59/365*AK$22,0),"")))</f>
        <v/>
      </c>
      <c r="AL60" s="108"/>
      <c r="AM60" s="108"/>
      <c r="AN60" s="109"/>
      <c r="AO60" s="107" t="str">
        <f t="shared" ref="AO60" si="131">IF($P59="","",IF($U59="","",IF(ISERROR(ROUNDDOWN($P59*AO59/365*AO$22,0))=FALSE,ROUNDDOWN($P59*AO59/365*AO$22,0),"")))</f>
        <v/>
      </c>
      <c r="AP60" s="108"/>
      <c r="AQ60" s="108"/>
      <c r="AR60" s="109"/>
      <c r="AS60" s="107" t="str">
        <f t="shared" ref="AS60" si="132">IF($P59="","",IF($U59="","",IF(ISERROR(ROUNDDOWN($P59*AS59/365*AS$22,0))=FALSE,ROUNDDOWN($P59*AS59/365*AS$22,0),"")))</f>
        <v/>
      </c>
      <c r="AT60" s="108"/>
      <c r="AU60" s="108"/>
      <c r="AV60" s="109"/>
      <c r="AW60" s="88" t="str">
        <f t="shared" ref="AW60" si="133">IF($P59="","",IF($U59="","",SUM(Y60:AV60)))</f>
        <v/>
      </c>
      <c r="AX60" s="89"/>
      <c r="AY60" s="89"/>
      <c r="AZ60" s="89"/>
      <c r="BA60" s="90"/>
    </row>
    <row r="61" spans="1:53" ht="18.75" customHeight="1" x14ac:dyDescent="0.15">
      <c r="A61" s="105">
        <v>20</v>
      </c>
      <c r="B61" s="105"/>
      <c r="C61" s="97"/>
      <c r="D61" s="97"/>
      <c r="E61" s="97"/>
      <c r="F61" s="97"/>
      <c r="G61" s="97"/>
      <c r="H61" s="97"/>
      <c r="I61" s="97"/>
      <c r="J61" s="97"/>
      <c r="K61" s="98"/>
      <c r="L61" s="98"/>
      <c r="M61" s="98"/>
      <c r="N61" s="98"/>
      <c r="O61" s="98"/>
      <c r="P61" s="99" t="str">
        <f t="shared" ref="P61" si="134">IF(K61="","",IF(K61&gt;=2000,ROUNDDOWN(K61,-3),0))</f>
        <v/>
      </c>
      <c r="Q61" s="99"/>
      <c r="R61" s="99"/>
      <c r="S61" s="99"/>
      <c r="T61" s="99"/>
      <c r="U61" s="100"/>
      <c r="V61" s="100"/>
      <c r="W61" s="100"/>
      <c r="X61" s="100"/>
      <c r="Y61" s="101" t="str">
        <f t="shared" si="8"/>
        <v/>
      </c>
      <c r="Z61" s="102"/>
      <c r="AA61" s="102"/>
      <c r="AB61" s="103"/>
      <c r="AC61" s="101" t="str">
        <f t="shared" si="0"/>
        <v/>
      </c>
      <c r="AD61" s="102"/>
      <c r="AE61" s="102"/>
      <c r="AF61" s="103"/>
      <c r="AG61" s="101" t="str">
        <f t="shared" si="1"/>
        <v/>
      </c>
      <c r="AH61" s="102"/>
      <c r="AI61" s="102"/>
      <c r="AJ61" s="103"/>
      <c r="AK61" s="101" t="str">
        <f t="shared" si="2"/>
        <v/>
      </c>
      <c r="AL61" s="102"/>
      <c r="AM61" s="102"/>
      <c r="AN61" s="103"/>
      <c r="AO61" s="101" t="str">
        <f>IF($P61="","",IF($U61="","",IF(AND($J$13&gt;AO$20,$U61&gt;DATEVALUE(VALUE(TEXT(AO$20,"yyyy"))&amp;"/12/31")),0,IF(AND($J$13&gt;AO$20,$U61&lt;AO$20),IF(DATEVALUE(VALUE(TEXT(AO$20,"yyyy"))&amp;"/12/31")&lt;=$J$13,DATEVALUE(VALUE(TEXT(AO$20,"yyyy"))&amp;"/12/31")-AO$20+1,$J$13-AO$20+1),IF(AND($U61&gt;=AO$20,$U61&lt;=DATEVALUE(VALUE(TEXT(AO$20,"yyyy"))&amp;"/12/31")),IF($J$13&lt;$U61,0,IF($J$13=$U61,1,IF(AND($J$13&gt;AO$20,$U61&lt;=DATEVALUE(VALUE(TEXT(AO$20,"yyyy"))&amp;"/12/31")),IF(DATEVALUE(VALUE(TEXT(AO$20,"yyyy"))&amp;"/12/31")-$U61&gt;AO$21,$J$13-$U61+1,IF(AND(AO$20&lt;=$U61,DATEVALUE(VALUE(TEXT(AO$20,"yyyy"))&amp;"/12/31")&gt;$J$13),$J$13-$U61+1,DATEVALUE(VALUE(TEXT(AO$20,"yyyy"))&amp;"/12/31")-$U61+1)),$J$13-$U61+1))),IF($J$13&lt;AO$20,0,IF(AND(AO$20&gt;$U61,AO$20&lt;=$J$13),$J$13-AO$20+1,IF($J$13&lt;$U61,0,DATEVALUE(VALUE(TEXT(AO$20,"yyyy"))&amp;"/12/31")-$U61+1))))))))</f>
        <v/>
      </c>
      <c r="AP61" s="102"/>
      <c r="AQ61" s="102"/>
      <c r="AR61" s="103"/>
      <c r="AS61" s="101" t="str">
        <f>IF($P61="","",IF($U61="","",IF(AND($J$13&gt;AS$20,$U61&gt;DATEVALUE(VALUE(TEXT(AS$20,"yyyy"))&amp;"/12/31")),0,IF(AND($J$13&gt;AS$20,$U61&lt;AS$20),IF(DATEVALUE(VALUE(TEXT(AS$20,"yyyy"))&amp;"/12/31")&lt;=$J$13,DATEVALUE(VALUE(TEXT(AS$20,"yyyy"))&amp;"/12/31")-AS$20+1,$J$13-AS$20+1),IF(AND($U61&gt;=AS$20,$U61&lt;=DATEVALUE(VALUE(TEXT(AS$20,"yyyy"))&amp;"/12/31")),IF($J$13&lt;$U61,0,IF($J$13=$U61,1,IF(AND($J$13&gt;AS$20,$U61&lt;=DATEVALUE(VALUE(TEXT(AS$20,"yyyy"))&amp;"/12/31")),IF(DATEVALUE(VALUE(TEXT(AS$20,"yyyy"))&amp;"/12/31")-$U61&gt;AS$21,$J$13-$U61+1,IF(AND(AS$20&lt;=$U61,DATEVALUE(VALUE(TEXT(AS$20,"yyyy"))&amp;"/12/31")&gt;$J$13),$J$13-$U61+1,DATEVALUE(VALUE(TEXT(AS$20,"yyyy"))&amp;"/12/31")-$U61+1)),$J$13-$U61+1))),IF($J$13&lt;AS$20,0,IF(AND(AS$20&gt;$U61,AS$20&lt;=$J$13),$J$13-AS$20+1,IF($J$13&lt;$U61,0,DATEVALUE(VALUE(TEXT(AS$20,"yyyy"))&amp;"/12/31")-$U61+1))))))))</f>
        <v/>
      </c>
      <c r="AT61" s="102"/>
      <c r="AU61" s="102"/>
      <c r="AV61" s="103"/>
      <c r="AW61" s="91" t="str">
        <f>IF(U61="","",IF(SUM(Y61:AV61)=0,0,SUM(Y61:AV61)))</f>
        <v/>
      </c>
      <c r="AX61" s="92"/>
      <c r="AY61" s="92"/>
      <c r="AZ61" s="92"/>
      <c r="BA61" s="93"/>
    </row>
    <row r="62" spans="1:53" ht="18.75" customHeight="1" x14ac:dyDescent="0.15">
      <c r="A62" s="105"/>
      <c r="B62" s="105"/>
      <c r="C62" s="97"/>
      <c r="D62" s="97"/>
      <c r="E62" s="97"/>
      <c r="F62" s="97"/>
      <c r="G62" s="97"/>
      <c r="H62" s="97"/>
      <c r="I62" s="97"/>
      <c r="J62" s="97"/>
      <c r="K62" s="98"/>
      <c r="L62" s="98"/>
      <c r="M62" s="98"/>
      <c r="N62" s="98"/>
      <c r="O62" s="98"/>
      <c r="P62" s="99"/>
      <c r="Q62" s="99"/>
      <c r="R62" s="99"/>
      <c r="S62" s="99"/>
      <c r="T62" s="99"/>
      <c r="U62" s="100"/>
      <c r="V62" s="100"/>
      <c r="W62" s="100"/>
      <c r="X62" s="100"/>
      <c r="Y62" s="107" t="str">
        <f>IF($P61="","",IF($U61="","",IF(ISERROR(ROUNDDOWN($P61*Y61/365*Y$22,0))=FALSE,ROUNDDOWN($P61*Y61/365*Y$22,0),"")))</f>
        <v/>
      </c>
      <c r="Z62" s="108"/>
      <c r="AA62" s="108"/>
      <c r="AB62" s="109"/>
      <c r="AC62" s="107" t="str">
        <f t="shared" ref="AC62" si="135">IF($P61="","",IF($U61="","",IF(ISERROR(ROUNDDOWN($P61*AC61/365*AC$22,0))=FALSE,ROUNDDOWN($P61*AC61/365*AC$22,0),"")))</f>
        <v/>
      </c>
      <c r="AD62" s="108"/>
      <c r="AE62" s="108"/>
      <c r="AF62" s="109"/>
      <c r="AG62" s="107" t="str">
        <f t="shared" ref="AG62" si="136">IF($P61="","",IF($U61="","",IF(ISERROR(ROUNDDOWN($P61*AG61/365*AG$22,0))=FALSE,ROUNDDOWN($P61*AG61/365*AG$22,0),"")))</f>
        <v/>
      </c>
      <c r="AH62" s="108"/>
      <c r="AI62" s="108"/>
      <c r="AJ62" s="109"/>
      <c r="AK62" s="107" t="str">
        <f t="shared" ref="AK62" si="137">IF($P61="","",IF($U61="","",IF(ISERROR(ROUNDDOWN($P61*AK61/365*AK$22,0))=FALSE,ROUNDDOWN($P61*AK61/365*AK$22,0),"")))</f>
        <v/>
      </c>
      <c r="AL62" s="108"/>
      <c r="AM62" s="108"/>
      <c r="AN62" s="109"/>
      <c r="AO62" s="107" t="str">
        <f t="shared" ref="AO62" si="138">IF($P61="","",IF($U61="","",IF(ISERROR(ROUNDDOWN($P61*AO61/365*AO$22,0))=FALSE,ROUNDDOWN($P61*AO61/365*AO$22,0),"")))</f>
        <v/>
      </c>
      <c r="AP62" s="108"/>
      <c r="AQ62" s="108"/>
      <c r="AR62" s="109"/>
      <c r="AS62" s="107" t="str">
        <f t="shared" ref="AS62" si="139">IF($P61="","",IF($U61="","",IF(ISERROR(ROUNDDOWN($P61*AS61/365*AS$22,0))=FALSE,ROUNDDOWN($P61*AS61/365*AS$22,0),"")))</f>
        <v/>
      </c>
      <c r="AT62" s="108"/>
      <c r="AU62" s="108"/>
      <c r="AV62" s="109"/>
      <c r="AW62" s="88" t="str">
        <f t="shared" ref="AW62" si="140">IF($P61="","",IF($U61="","",SUM(Y62:AV62)))</f>
        <v/>
      </c>
      <c r="AX62" s="89"/>
      <c r="AY62" s="89"/>
      <c r="AZ62" s="89"/>
      <c r="BA62" s="90"/>
    </row>
    <row r="63" spans="1:53" ht="18.75" customHeight="1" x14ac:dyDescent="0.15">
      <c r="Y63" s="113" t="s">
        <v>11</v>
      </c>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5"/>
      <c r="AW63" s="110">
        <f>IF(SUM(AW24,AW26,AW28,AW30,AW32,AW34,AW36,AW38,AW40,AW42,AW44,AW46,AW48,AW50,AW52,AW54,AW56,AW58,AW60,AW62)&lt;1001,0,SUM(AW24,AW26,AW28,AW30,AW32,AW34,AW36,AW38,AW40,AW42,AW44,AW46,AW48,AW50,AW52,AW54,AW56,AW58,AW60,AW62))</f>
        <v>0</v>
      </c>
      <c r="AX63" s="111"/>
      <c r="AY63" s="111"/>
      <c r="AZ63" s="111"/>
      <c r="BA63" s="112"/>
    </row>
    <row r="64" spans="1:53" ht="18.75" customHeight="1" x14ac:dyDescent="0.15">
      <c r="Y64" s="116"/>
      <c r="Z64" s="117"/>
      <c r="AA64" s="117"/>
      <c r="AB64" s="117"/>
      <c r="AC64" s="117"/>
      <c r="AD64" s="117"/>
      <c r="AE64" s="117"/>
      <c r="AF64" s="117"/>
      <c r="AG64" s="117"/>
      <c r="AH64" s="117"/>
      <c r="AI64" s="117"/>
      <c r="AJ64" s="117"/>
      <c r="AK64" s="117"/>
      <c r="AL64" s="117"/>
      <c r="AM64" s="117"/>
      <c r="AN64" s="117"/>
      <c r="AO64" s="117"/>
      <c r="AP64" s="117"/>
      <c r="AQ64" s="117"/>
      <c r="AR64" s="117"/>
      <c r="AS64" s="117"/>
      <c r="AT64" s="117"/>
      <c r="AU64" s="117"/>
      <c r="AV64" s="118"/>
      <c r="AW64" s="88"/>
      <c r="AX64" s="89"/>
      <c r="AY64" s="89"/>
      <c r="AZ64" s="89"/>
      <c r="BA64" s="90"/>
    </row>
    <row r="67" spans="25:55" ht="18.75" customHeight="1" x14ac:dyDescent="0.15">
      <c r="Y67" s="113" t="s">
        <v>12</v>
      </c>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5"/>
      <c r="AW67" s="119">
        <f>IF(AW63="","",ROUNDDOWN(AW63,-2))</f>
        <v>0</v>
      </c>
      <c r="AX67" s="120"/>
      <c r="AY67" s="120"/>
      <c r="AZ67" s="120"/>
      <c r="BA67" s="121"/>
    </row>
    <row r="68" spans="25:55" ht="18.75" customHeight="1" x14ac:dyDescent="0.15">
      <c r="Y68" s="116"/>
      <c r="Z68" s="117"/>
      <c r="AA68" s="117"/>
      <c r="AB68" s="117"/>
      <c r="AC68" s="117"/>
      <c r="AD68" s="117"/>
      <c r="AE68" s="117"/>
      <c r="AF68" s="117"/>
      <c r="AG68" s="117"/>
      <c r="AH68" s="117"/>
      <c r="AI68" s="117"/>
      <c r="AJ68" s="117"/>
      <c r="AK68" s="117"/>
      <c r="AL68" s="117"/>
      <c r="AM68" s="117"/>
      <c r="AN68" s="117"/>
      <c r="AO68" s="117"/>
      <c r="AP68" s="117"/>
      <c r="AQ68" s="117"/>
      <c r="AR68" s="117"/>
      <c r="AS68" s="117"/>
      <c r="AT68" s="117"/>
      <c r="AU68" s="117"/>
      <c r="AV68" s="118"/>
      <c r="AW68" s="122"/>
      <c r="AX68" s="123"/>
      <c r="AY68" s="123"/>
      <c r="AZ68" s="123"/>
      <c r="BA68" s="124"/>
      <c r="BC68" s="25">
        <f>AW67</f>
        <v>0</v>
      </c>
    </row>
  </sheetData>
  <sheetProtection selectLockedCells="1"/>
  <mergeCells count="491">
    <mergeCell ref="AS21:AV21"/>
    <mergeCell ref="AO22:AR22"/>
    <mergeCell ref="AO23:AR23"/>
    <mergeCell ref="AO24:AR24"/>
    <mergeCell ref="AS22:AV22"/>
    <mergeCell ref="AS23:AV23"/>
    <mergeCell ref="AS24:AV24"/>
    <mergeCell ref="AG23:AJ23"/>
    <mergeCell ref="AG24:AJ24"/>
    <mergeCell ref="AK22:AN22"/>
    <mergeCell ref="AC22:AF22"/>
    <mergeCell ref="AC23:AF23"/>
    <mergeCell ref="AK23:AN23"/>
    <mergeCell ref="AK24:AN24"/>
    <mergeCell ref="AG20:AJ20"/>
    <mergeCell ref="AK20:AN20"/>
    <mergeCell ref="AG21:AJ21"/>
    <mergeCell ref="AK21:AN21"/>
    <mergeCell ref="AO21:AR21"/>
    <mergeCell ref="Y22:AB22"/>
    <mergeCell ref="Y23:AB23"/>
    <mergeCell ref="A20:B22"/>
    <mergeCell ref="C20:D22"/>
    <mergeCell ref="E20:F22"/>
    <mergeCell ref="G20:H22"/>
    <mergeCell ref="I20:J22"/>
    <mergeCell ref="K20:O21"/>
    <mergeCell ref="N22:O22"/>
    <mergeCell ref="P20:T21"/>
    <mergeCell ref="S22:T22"/>
    <mergeCell ref="A23:B24"/>
    <mergeCell ref="C23:D24"/>
    <mergeCell ref="E23:F24"/>
    <mergeCell ref="G23:H24"/>
    <mergeCell ref="I23:J24"/>
    <mergeCell ref="P23:T24"/>
    <mergeCell ref="U23:X24"/>
    <mergeCell ref="Y24:AB24"/>
    <mergeCell ref="B7:H9"/>
    <mergeCell ref="J7:Z9"/>
    <mergeCell ref="B10:H12"/>
    <mergeCell ref="AB7:AH9"/>
    <mergeCell ref="AB10:AH12"/>
    <mergeCell ref="AB13:AH15"/>
    <mergeCell ref="AJ10:BA12"/>
    <mergeCell ref="AJ7:BA9"/>
    <mergeCell ref="J10:Z12"/>
    <mergeCell ref="B13:H15"/>
    <mergeCell ref="J13:Z15"/>
    <mergeCell ref="AS25:AV25"/>
    <mergeCell ref="AG26:AJ26"/>
    <mergeCell ref="AK26:AN26"/>
    <mergeCell ref="AO26:AR26"/>
    <mergeCell ref="AS26:AV26"/>
    <mergeCell ref="AJ13:BA15"/>
    <mergeCell ref="K25:O26"/>
    <mergeCell ref="P25:T26"/>
    <mergeCell ref="U25:X26"/>
    <mergeCell ref="Y25:AB25"/>
    <mergeCell ref="AC25:AF25"/>
    <mergeCell ref="Y26:AB26"/>
    <mergeCell ref="AC26:AF26"/>
    <mergeCell ref="U20:X22"/>
    <mergeCell ref="K23:O24"/>
    <mergeCell ref="Y20:AB20"/>
    <mergeCell ref="AC20:AF20"/>
    <mergeCell ref="Y21:AB21"/>
    <mergeCell ref="AC21:AF21"/>
    <mergeCell ref="AW20:BA22"/>
    <mergeCell ref="AO20:AR20"/>
    <mergeCell ref="AS20:AV20"/>
    <mergeCell ref="AG22:AJ22"/>
    <mergeCell ref="AC24:AF24"/>
    <mergeCell ref="I27:J28"/>
    <mergeCell ref="A25:B26"/>
    <mergeCell ref="C25:D26"/>
    <mergeCell ref="E25:F26"/>
    <mergeCell ref="G25:H26"/>
    <mergeCell ref="I25:J26"/>
    <mergeCell ref="AG25:AJ25"/>
    <mergeCell ref="AK25:AN25"/>
    <mergeCell ref="AO25:AR25"/>
    <mergeCell ref="A29:B30"/>
    <mergeCell ref="C29:D30"/>
    <mergeCell ref="E29:F30"/>
    <mergeCell ref="G29:H30"/>
    <mergeCell ref="I29:J30"/>
    <mergeCell ref="AG27:AJ27"/>
    <mergeCell ref="AK27:AN27"/>
    <mergeCell ref="AO27:AR27"/>
    <mergeCell ref="AS27:AV27"/>
    <mergeCell ref="AG28:AJ28"/>
    <mergeCell ref="AK28:AN28"/>
    <mergeCell ref="AO28:AR28"/>
    <mergeCell ref="AS28:AV28"/>
    <mergeCell ref="K27:O28"/>
    <mergeCell ref="P27:T28"/>
    <mergeCell ref="U27:X28"/>
    <mergeCell ref="Y27:AB27"/>
    <mergeCell ref="AC27:AF27"/>
    <mergeCell ref="Y28:AB28"/>
    <mergeCell ref="AC28:AF28"/>
    <mergeCell ref="A27:B28"/>
    <mergeCell ref="C27:D28"/>
    <mergeCell ref="E27:F28"/>
    <mergeCell ref="G27:H28"/>
    <mergeCell ref="AG29:AJ29"/>
    <mergeCell ref="AK29:AN29"/>
    <mergeCell ref="AO29:AR29"/>
    <mergeCell ref="AS29:AV29"/>
    <mergeCell ref="AG30:AJ30"/>
    <mergeCell ref="AK30:AN30"/>
    <mergeCell ref="AO30:AR30"/>
    <mergeCell ref="AS30:AV30"/>
    <mergeCell ref="K29:O30"/>
    <mergeCell ref="P29:T30"/>
    <mergeCell ref="U29:X30"/>
    <mergeCell ref="Y29:AB29"/>
    <mergeCell ref="AC29:AF29"/>
    <mergeCell ref="Y30:AB30"/>
    <mergeCell ref="AC30:AF30"/>
    <mergeCell ref="K31:O32"/>
    <mergeCell ref="P31:T32"/>
    <mergeCell ref="U31:X32"/>
    <mergeCell ref="Y31:AB31"/>
    <mergeCell ref="AC31:AF31"/>
    <mergeCell ref="Y32:AB32"/>
    <mergeCell ref="AC32:AF32"/>
    <mergeCell ref="A31:B32"/>
    <mergeCell ref="C31:D32"/>
    <mergeCell ref="E31:F32"/>
    <mergeCell ref="G31:H32"/>
    <mergeCell ref="I31:J32"/>
    <mergeCell ref="AG31:AJ31"/>
    <mergeCell ref="AK31:AN31"/>
    <mergeCell ref="AO31:AR31"/>
    <mergeCell ref="AS31:AV31"/>
    <mergeCell ref="AG32:AJ32"/>
    <mergeCell ref="AK32:AN32"/>
    <mergeCell ref="AO32:AR32"/>
    <mergeCell ref="AS32:AV32"/>
    <mergeCell ref="AW31:BA31"/>
    <mergeCell ref="AW32:BA32"/>
    <mergeCell ref="K33:O34"/>
    <mergeCell ref="P33:T34"/>
    <mergeCell ref="U33:X34"/>
    <mergeCell ref="Y33:AB33"/>
    <mergeCell ref="AC33:AF33"/>
    <mergeCell ref="Y34:AB34"/>
    <mergeCell ref="AC34:AF34"/>
    <mergeCell ref="A33:B34"/>
    <mergeCell ref="C33:D34"/>
    <mergeCell ref="E33:F34"/>
    <mergeCell ref="G33:H34"/>
    <mergeCell ref="I33:J34"/>
    <mergeCell ref="AG33:AJ33"/>
    <mergeCell ref="AK33:AN33"/>
    <mergeCell ref="AO33:AR33"/>
    <mergeCell ref="AS33:AV33"/>
    <mergeCell ref="AG34:AJ34"/>
    <mergeCell ref="AK34:AN34"/>
    <mergeCell ref="AO34:AR34"/>
    <mergeCell ref="AS34:AV34"/>
    <mergeCell ref="AW33:BA33"/>
    <mergeCell ref="AW34:BA34"/>
    <mergeCell ref="K35:O36"/>
    <mergeCell ref="P35:T36"/>
    <mergeCell ref="U35:X36"/>
    <mergeCell ref="Y35:AB35"/>
    <mergeCell ref="AC35:AF35"/>
    <mergeCell ref="Y36:AB36"/>
    <mergeCell ref="AC36:AF36"/>
    <mergeCell ref="A35:B36"/>
    <mergeCell ref="C35:D36"/>
    <mergeCell ref="E35:F36"/>
    <mergeCell ref="G35:H36"/>
    <mergeCell ref="I35:J36"/>
    <mergeCell ref="AG35:AJ35"/>
    <mergeCell ref="AK35:AN35"/>
    <mergeCell ref="AO35:AR35"/>
    <mergeCell ref="AS35:AV35"/>
    <mergeCell ref="AG36:AJ36"/>
    <mergeCell ref="AK36:AN36"/>
    <mergeCell ref="AO36:AR36"/>
    <mergeCell ref="AS36:AV36"/>
    <mergeCell ref="AW35:BA35"/>
    <mergeCell ref="AW36:BA36"/>
    <mergeCell ref="K37:O38"/>
    <mergeCell ref="P37:T38"/>
    <mergeCell ref="U37:X38"/>
    <mergeCell ref="Y37:AB37"/>
    <mergeCell ref="AC37:AF37"/>
    <mergeCell ref="Y38:AB38"/>
    <mergeCell ref="AC38:AF38"/>
    <mergeCell ref="A37:B38"/>
    <mergeCell ref="C37:D38"/>
    <mergeCell ref="E37:F38"/>
    <mergeCell ref="G37:H38"/>
    <mergeCell ref="I37:J38"/>
    <mergeCell ref="AG37:AJ37"/>
    <mergeCell ref="AK37:AN37"/>
    <mergeCell ref="AO37:AR37"/>
    <mergeCell ref="AS37:AV37"/>
    <mergeCell ref="AG38:AJ38"/>
    <mergeCell ref="AK38:AN38"/>
    <mergeCell ref="AO38:AR38"/>
    <mergeCell ref="AS38:AV38"/>
    <mergeCell ref="AW37:BA37"/>
    <mergeCell ref="AW38:BA38"/>
    <mergeCell ref="A47:B48"/>
    <mergeCell ref="A49:B50"/>
    <mergeCell ref="AG39:AJ39"/>
    <mergeCell ref="AK39:AN39"/>
    <mergeCell ref="AO39:AR39"/>
    <mergeCell ref="AS39:AV39"/>
    <mergeCell ref="AG40:AJ40"/>
    <mergeCell ref="AK40:AN40"/>
    <mergeCell ref="AO40:AR40"/>
    <mergeCell ref="AS40:AV40"/>
    <mergeCell ref="K39:O40"/>
    <mergeCell ref="P39:T40"/>
    <mergeCell ref="U39:X40"/>
    <mergeCell ref="Y39:AB39"/>
    <mergeCell ref="AC39:AF39"/>
    <mergeCell ref="Y40:AB40"/>
    <mergeCell ref="AC40:AF40"/>
    <mergeCell ref="A39:B40"/>
    <mergeCell ref="C39:D40"/>
    <mergeCell ref="E39:F40"/>
    <mergeCell ref="G39:H40"/>
    <mergeCell ref="I39:J40"/>
    <mergeCell ref="AO41:AR41"/>
    <mergeCell ref="AS41:AV41"/>
    <mergeCell ref="A61:B62"/>
    <mergeCell ref="C41:D42"/>
    <mergeCell ref="E41:F42"/>
    <mergeCell ref="G41:H42"/>
    <mergeCell ref="I41:J42"/>
    <mergeCell ref="C43:D44"/>
    <mergeCell ref="E43:F44"/>
    <mergeCell ref="G43:H44"/>
    <mergeCell ref="I43:J44"/>
    <mergeCell ref="C45:D46"/>
    <mergeCell ref="E45:F46"/>
    <mergeCell ref="G45:H46"/>
    <mergeCell ref="I45:J46"/>
    <mergeCell ref="C47:D48"/>
    <mergeCell ref="E47:F48"/>
    <mergeCell ref="G47:H48"/>
    <mergeCell ref="A51:B52"/>
    <mergeCell ref="A53:B54"/>
    <mergeCell ref="A55:B56"/>
    <mergeCell ref="A57:B58"/>
    <mergeCell ref="A59:B60"/>
    <mergeCell ref="A41:B42"/>
    <mergeCell ref="A43:B44"/>
    <mergeCell ref="A45:B46"/>
    <mergeCell ref="AO42:AR42"/>
    <mergeCell ref="AS42:AV42"/>
    <mergeCell ref="K41:O42"/>
    <mergeCell ref="P41:T42"/>
    <mergeCell ref="U41:X42"/>
    <mergeCell ref="Y41:AB41"/>
    <mergeCell ref="AC41:AF41"/>
    <mergeCell ref="Y42:AB42"/>
    <mergeCell ref="AC42:AF42"/>
    <mergeCell ref="K43:O44"/>
    <mergeCell ref="P43:T44"/>
    <mergeCell ref="U43:X44"/>
    <mergeCell ref="Y43:AB43"/>
    <mergeCell ref="AC43:AF43"/>
    <mergeCell ref="Y44:AB44"/>
    <mergeCell ref="AC44:AF44"/>
    <mergeCell ref="AG41:AJ41"/>
    <mergeCell ref="AK41:AN41"/>
    <mergeCell ref="AG43:AJ43"/>
    <mergeCell ref="AK43:AN43"/>
    <mergeCell ref="AG42:AJ42"/>
    <mergeCell ref="AK42:AN42"/>
    <mergeCell ref="AO43:AR43"/>
    <mergeCell ref="AS43:AV43"/>
    <mergeCell ref="AG44:AJ44"/>
    <mergeCell ref="AK44:AN44"/>
    <mergeCell ref="AO44:AR44"/>
    <mergeCell ref="AS44:AV44"/>
    <mergeCell ref="AG46:AJ46"/>
    <mergeCell ref="AK46:AN46"/>
    <mergeCell ref="AO46:AR46"/>
    <mergeCell ref="AS46:AV46"/>
    <mergeCell ref="C49:D50"/>
    <mergeCell ref="E49:F50"/>
    <mergeCell ref="G49:H50"/>
    <mergeCell ref="I49:J50"/>
    <mergeCell ref="K49:O50"/>
    <mergeCell ref="I47:J48"/>
    <mergeCell ref="K47:O48"/>
    <mergeCell ref="P47:T48"/>
    <mergeCell ref="U47:X48"/>
    <mergeCell ref="P49:T50"/>
    <mergeCell ref="U49:X50"/>
    <mergeCell ref="AG53:AJ53"/>
    <mergeCell ref="Y53:AB53"/>
    <mergeCell ref="AK53:AN53"/>
    <mergeCell ref="K45:O46"/>
    <mergeCell ref="P45:T46"/>
    <mergeCell ref="U45:X46"/>
    <mergeCell ref="Y45:AB45"/>
    <mergeCell ref="AC45:AF45"/>
    <mergeCell ref="Y46:AB46"/>
    <mergeCell ref="AC46:AF46"/>
    <mergeCell ref="Y55:AB55"/>
    <mergeCell ref="AC55:AF55"/>
    <mergeCell ref="AG55:AJ55"/>
    <mergeCell ref="AO54:AR54"/>
    <mergeCell ref="AS54:AV54"/>
    <mergeCell ref="AK49:AN49"/>
    <mergeCell ref="AO49:AR49"/>
    <mergeCell ref="AS49:AV49"/>
    <mergeCell ref="Y50:AB50"/>
    <mergeCell ref="AC50:AF50"/>
    <mergeCell ref="AG50:AJ50"/>
    <mergeCell ref="AK50:AN50"/>
    <mergeCell ref="AO50:AR50"/>
    <mergeCell ref="AS50:AV50"/>
    <mergeCell ref="Y49:AB49"/>
    <mergeCell ref="AC49:AF49"/>
    <mergeCell ref="AG49:AJ49"/>
    <mergeCell ref="Y52:AB52"/>
    <mergeCell ref="AC52:AF52"/>
    <mergeCell ref="AG52:AJ52"/>
    <mergeCell ref="AK52:AN52"/>
    <mergeCell ref="AO52:AR52"/>
    <mergeCell ref="AS52:AV52"/>
    <mergeCell ref="AC53:AF53"/>
    <mergeCell ref="AW57:BA57"/>
    <mergeCell ref="AW58:BA58"/>
    <mergeCell ref="AW59:BA59"/>
    <mergeCell ref="AW60:BA60"/>
    <mergeCell ref="C57:D58"/>
    <mergeCell ref="E57:F58"/>
    <mergeCell ref="G57:H58"/>
    <mergeCell ref="I57:J58"/>
    <mergeCell ref="K57:O58"/>
    <mergeCell ref="AO57:AR57"/>
    <mergeCell ref="AS57:AV57"/>
    <mergeCell ref="Y58:AB58"/>
    <mergeCell ref="AC58:AF58"/>
    <mergeCell ref="AG58:AJ58"/>
    <mergeCell ref="AK58:AN58"/>
    <mergeCell ref="AO58:AR58"/>
    <mergeCell ref="AS58:AV58"/>
    <mergeCell ref="P57:T58"/>
    <mergeCell ref="U57:X58"/>
    <mergeCell ref="Y57:AB57"/>
    <mergeCell ref="AC57:AF57"/>
    <mergeCell ref="AG57:AJ57"/>
    <mergeCell ref="C61:D62"/>
    <mergeCell ref="E61:F62"/>
    <mergeCell ref="G61:H62"/>
    <mergeCell ref="I61:J62"/>
    <mergeCell ref="K61:O62"/>
    <mergeCell ref="AK59:AN59"/>
    <mergeCell ref="AO59:AR59"/>
    <mergeCell ref="AS59:AV59"/>
    <mergeCell ref="Y60:AB60"/>
    <mergeCell ref="AC60:AF60"/>
    <mergeCell ref="AG60:AJ60"/>
    <mergeCell ref="AK60:AN60"/>
    <mergeCell ref="AO60:AR60"/>
    <mergeCell ref="AS60:AV60"/>
    <mergeCell ref="P59:T60"/>
    <mergeCell ref="U59:X60"/>
    <mergeCell ref="Y59:AB59"/>
    <mergeCell ref="AC59:AF59"/>
    <mergeCell ref="AG59:AJ59"/>
    <mergeCell ref="C59:D60"/>
    <mergeCell ref="E59:F60"/>
    <mergeCell ref="G59:H60"/>
    <mergeCell ref="I59:J60"/>
    <mergeCell ref="K59:O60"/>
    <mergeCell ref="AW63:BA64"/>
    <mergeCell ref="Y63:AV64"/>
    <mergeCell ref="Y67:AV68"/>
    <mergeCell ref="AW67:BA68"/>
    <mergeCell ref="AK61:AN61"/>
    <mergeCell ref="AO61:AR61"/>
    <mergeCell ref="AS61:AV61"/>
    <mergeCell ref="Y62:AB62"/>
    <mergeCell ref="AC62:AF62"/>
    <mergeCell ref="AG62:AJ62"/>
    <mergeCell ref="AK62:AN62"/>
    <mergeCell ref="AO62:AR62"/>
    <mergeCell ref="AS62:AV62"/>
    <mergeCell ref="AW61:BA61"/>
    <mergeCell ref="AW62:BA62"/>
    <mergeCell ref="P61:T62"/>
    <mergeCell ref="U61:X62"/>
    <mergeCell ref="Y61:AB61"/>
    <mergeCell ref="AC61:AF61"/>
    <mergeCell ref="AG61:AJ61"/>
    <mergeCell ref="AG45:AJ45"/>
    <mergeCell ref="AK45:AN45"/>
    <mergeCell ref="AO45:AR45"/>
    <mergeCell ref="AS45:AV45"/>
    <mergeCell ref="Y48:AB48"/>
    <mergeCell ref="AC48:AF48"/>
    <mergeCell ref="AG48:AJ48"/>
    <mergeCell ref="AK48:AN48"/>
    <mergeCell ref="AO48:AR48"/>
    <mergeCell ref="AS48:AV48"/>
    <mergeCell ref="AC47:AF47"/>
    <mergeCell ref="AG47:AJ47"/>
    <mergeCell ref="AK47:AN47"/>
    <mergeCell ref="AO47:AR47"/>
    <mergeCell ref="AS47:AV47"/>
    <mergeCell ref="Y47:AB47"/>
    <mergeCell ref="AK57:AN57"/>
    <mergeCell ref="AK55:AN55"/>
    <mergeCell ref="AO55:AR55"/>
    <mergeCell ref="AW55:BA55"/>
    <mergeCell ref="AS55:AV55"/>
    <mergeCell ref="C55:D56"/>
    <mergeCell ref="E55:F56"/>
    <mergeCell ref="G55:H56"/>
    <mergeCell ref="I55:J56"/>
    <mergeCell ref="K55:O56"/>
    <mergeCell ref="K53:O54"/>
    <mergeCell ref="P55:T56"/>
    <mergeCell ref="U55:X56"/>
    <mergeCell ref="P53:T54"/>
    <mergeCell ref="U53:X54"/>
    <mergeCell ref="Y54:AB54"/>
    <mergeCell ref="AC54:AF54"/>
    <mergeCell ref="AG54:AJ54"/>
    <mergeCell ref="AK54:AN54"/>
    <mergeCell ref="AW53:BA53"/>
    <mergeCell ref="AW56:BA56"/>
    <mergeCell ref="Y56:AB56"/>
    <mergeCell ref="AC56:AF56"/>
    <mergeCell ref="AG56:AJ56"/>
    <mergeCell ref="AK56:AN56"/>
    <mergeCell ref="AO56:AR56"/>
    <mergeCell ref="AS56:AV56"/>
    <mergeCell ref="AW26:BA26"/>
    <mergeCell ref="AW27:BA27"/>
    <mergeCell ref="AW28:BA28"/>
    <mergeCell ref="AW29:BA29"/>
    <mergeCell ref="AW30:BA30"/>
    <mergeCell ref="A1:AZ3"/>
    <mergeCell ref="A17:F18"/>
    <mergeCell ref="G17:J18"/>
    <mergeCell ref="AO53:AR53"/>
    <mergeCell ref="AS53:AV53"/>
    <mergeCell ref="C53:D54"/>
    <mergeCell ref="E53:F54"/>
    <mergeCell ref="G53:H54"/>
    <mergeCell ref="I53:J54"/>
    <mergeCell ref="AW54:BA54"/>
    <mergeCell ref="AW39:BA39"/>
    <mergeCell ref="AW40:BA40"/>
    <mergeCell ref="AW41:BA41"/>
    <mergeCell ref="AW42:BA42"/>
    <mergeCell ref="AW43:BA43"/>
    <mergeCell ref="AW44:BA44"/>
    <mergeCell ref="AW45:BA45"/>
    <mergeCell ref="AW46:BA46"/>
    <mergeCell ref="AW47:BA47"/>
    <mergeCell ref="BC5:BC6"/>
    <mergeCell ref="AW48:BA48"/>
    <mergeCell ref="AW49:BA49"/>
    <mergeCell ref="AW50:BA50"/>
    <mergeCell ref="AW51:BA51"/>
    <mergeCell ref="AW52:BA52"/>
    <mergeCell ref="BC1:BC2"/>
    <mergeCell ref="BC3:BC4"/>
    <mergeCell ref="C51:D52"/>
    <mergeCell ref="E51:F52"/>
    <mergeCell ref="G51:H52"/>
    <mergeCell ref="I51:J52"/>
    <mergeCell ref="K51:O52"/>
    <mergeCell ref="P51:T52"/>
    <mergeCell ref="U51:X52"/>
    <mergeCell ref="Y51:AB51"/>
    <mergeCell ref="AC51:AF51"/>
    <mergeCell ref="AG51:AJ51"/>
    <mergeCell ref="AK51:AN51"/>
    <mergeCell ref="AO51:AR51"/>
    <mergeCell ref="AS51:AV51"/>
    <mergeCell ref="AW24:BA24"/>
    <mergeCell ref="AW23:BA23"/>
    <mergeCell ref="AW25:BA25"/>
  </mergeCells>
  <phoneticPr fontId="21"/>
  <dataValidations xWindow="489" yWindow="571" count="12">
    <dataValidation imeMode="hiragana" allowBlank="1" showInputMessage="1" showErrorMessage="1" sqref="AJ7:BA9" xr:uid="{00000000-0002-0000-0100-000000000000}"/>
    <dataValidation imeMode="disabled" allowBlank="1" showInputMessage="1" showErrorMessage="1" promptTitle="入力内容" prompt="_x000a_一連番号を付してください" sqref="J7:Z9" xr:uid="{00000000-0002-0000-0100-000001000000}"/>
    <dataValidation type="textLength" imeMode="disabled" operator="equal" allowBlank="1" showInputMessage="1" showErrorMessage="1" errorTitle="入力値エラー" error="被保険者番号は8桁以内です。" promptTitle="入力内容" prompt="_x000a_被保険者番号（8桁）を入力してください" sqref="AJ10:BA12" xr:uid="{00000000-0002-0000-0100-000002000000}">
      <formula1>8</formula1>
    </dataValidation>
    <dataValidation type="list" imeMode="hiragana" allowBlank="1" showInputMessage="1" showErrorMessage="1" promptTitle="入力内容" prompt="_x000a_理由が複数該当する場合は、主になるものを選択してください" sqref="AJ13:BA15" xr:uid="{00000000-0002-0000-0100-000003000000}">
      <formula1>"死亡,重複納付,所得申告,所得修正,被扶養者軽減認定,均等割7割→8.5割軽減認定,所得割50％軽減認定,均等割7割→8.5割・所得割50％軽減認定,転出,生保受給開始,障害認定撤回,職権消除,その他,本賦課決定,"</formula1>
    </dataValidation>
    <dataValidation type="list" imeMode="hiragana" allowBlank="1" showInputMessage="1" showErrorMessage="1" promptTitle="入力内容" prompt="_x000a_市町村名を入力または選択してください" sqref="J10:Z12" xr:uid="{00000000-0002-0000-0100-000004000000}">
      <formula1>"那覇市,宜野湾市,石垣市,浦添市,名護市,糸満市,沖縄市,豊見城市,うるま市,宮古島市,南城市,国頭村,大宜味村,東村,今帰仁村,本部町,恩納村,宜野座村,金武町,伊江村,読谷村,嘉手納町,北谷町,北中城村,中城村,西原町,与那原町,南風原町,渡嘉敷村,座間味村,粟国村,渡名喜村,南大東村,北大東村,伊平屋村,伊是名村,久米島町,八重瀬町,多良間村,竹富町,与那国町"</formula1>
    </dataValidation>
    <dataValidation imeMode="disabled" allowBlank="1" showInputMessage="1" showErrorMessage="1" promptTitle="入力内容　　　　　　　　　　　" prompt="還付加算決定日を入力してください_x000a_※除算計算に留意のうえ、通知から30日以内の日付を入力_x000a_（被保険者等に過誤納金があることを通知したが、その通知を発した日から30日を経過する日までに還付の請求がない場合、その経過する日の翌日から還付の請求のあった日までの期間を控除する～地方税法総則逐条解説より～）" sqref="J13:Z15" xr:uid="{00000000-0002-0000-0100-000005000000}"/>
    <dataValidation type="whole" imeMode="disabled" operator="greaterThanOrEqual" allowBlank="1" showInputMessage="1" showErrorMessage="1" promptTitle="年度設定" prompt="年度設定は西暦（例：2020）で入力してください" sqref="BC3:BC4" xr:uid="{00000000-0002-0000-0100-000006000000}">
      <formula1>2008</formula1>
    </dataValidation>
    <dataValidation type="whole" imeMode="disabled" operator="greaterThanOrEqual" allowBlank="1" showInputMessage="1" showErrorMessage="1" promptTitle="入力内容" prompt="_x000a_数値のみ_x000a__x000a_令和2年度の場合は_x000a_例：2" sqref="C23:F62" xr:uid="{00000000-0002-0000-0100-000007000000}">
      <formula1>2</formula1>
    </dataValidation>
    <dataValidation type="whole" imeMode="disabled" allowBlank="1" showInputMessage="1" showErrorMessage="1" promptTitle="入力内容" prompt="_x000a_期別を入力_x000a_" sqref="G23:H62" xr:uid="{00000000-0002-0000-0100-000008000000}">
      <formula1>1</formula1>
      <formula2>99</formula2>
    </dataValidation>
    <dataValidation type="list" imeMode="disabled" allowBlank="1" showInputMessage="1" showErrorMessage="1" promptTitle="入力内容" prompt="_x000a_徴収方法を選択" sqref="I23:J62" xr:uid="{00000000-0002-0000-0100-000009000000}">
      <formula1>"普徴,特徴"</formula1>
    </dataValidation>
    <dataValidation imeMode="disabled" allowBlank="1" showInputMessage="1" showErrorMessage="1" promptTitle="入力内容" prompt="_x000a_過誤納額を入力" sqref="K23:O62" xr:uid="{00000000-0002-0000-0100-00000A000000}"/>
    <dataValidation imeMode="disabled" allowBlank="1" showInputMessage="1" showErrorMessage="1" promptTitle="入力内容" prompt="_x000a_起算日を入力_x000a__x000a_令和3年3月31日の場合_x000a_例：R3.3.31" sqref="U23:X62" xr:uid="{00000000-0002-0000-0100-00000B000000}"/>
  </dataValidations>
  <pageMargins left="0.51" right="0.42" top="0.49" bottom="0.3" header="0.2" footer="0.2"/>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D25"/>
  <sheetViews>
    <sheetView showGridLines="0" workbookViewId="0">
      <pane ySplit="1" topLeftCell="A2" activePane="bottomLeft" state="frozen"/>
      <selection pane="bottomLeft" activeCell="D20" sqref="D20"/>
    </sheetView>
  </sheetViews>
  <sheetFormatPr defaultColWidth="9" defaultRowHeight="13.5" x14ac:dyDescent="0.15"/>
  <cols>
    <col min="1" max="4" width="6.125" style="9" customWidth="1"/>
    <col min="5" max="16384" width="9" style="5"/>
  </cols>
  <sheetData>
    <row r="1" spans="1:4" x14ac:dyDescent="0.15">
      <c r="A1" s="1" t="s">
        <v>34</v>
      </c>
      <c r="B1" s="2" t="s">
        <v>48</v>
      </c>
      <c r="C1" s="3" t="s">
        <v>32</v>
      </c>
      <c r="D1" s="4" t="s">
        <v>33</v>
      </c>
    </row>
    <row r="2" spans="1:4" x14ac:dyDescent="0.15">
      <c r="A2" s="32" t="str">
        <f>TEXT(2008&amp;"/1/1","ge")</f>
        <v>H20</v>
      </c>
      <c r="B2" s="32" t="str">
        <f>TEXT(2008&amp;"/1/1","yyyy")</f>
        <v>2008</v>
      </c>
      <c r="C2" s="33">
        <v>365</v>
      </c>
      <c r="D2" s="33">
        <v>4.7E-2</v>
      </c>
    </row>
    <row r="3" spans="1:4" x14ac:dyDescent="0.15">
      <c r="A3" s="33" t="str">
        <f>TEXT(TEXT(A2&amp;"/1/1","yyyy")+1&amp;"/1/1","ge")</f>
        <v>H21</v>
      </c>
      <c r="B3" s="32" t="str">
        <f>TEXT(TEXT(B2&amp;"/1/1","yyyy")+1&amp;"/1/1","yyyy")</f>
        <v>2009</v>
      </c>
      <c r="C3" s="33">
        <v>365</v>
      </c>
      <c r="D3" s="33">
        <v>4.4999999999999998E-2</v>
      </c>
    </row>
    <row r="4" spans="1:4" x14ac:dyDescent="0.15">
      <c r="A4" s="33" t="str">
        <f t="shared" ref="A4:A13" si="0">TEXT(TEXT(A3&amp;"/1/1","yyyy")+1&amp;"/1/1","ge")</f>
        <v>H22</v>
      </c>
      <c r="B4" s="32" t="str">
        <f>TEXT(B3+1&amp;"/1/1","yyyy")</f>
        <v>2010</v>
      </c>
      <c r="C4" s="33">
        <v>365</v>
      </c>
      <c r="D4" s="33">
        <v>4.2999999999999997E-2</v>
      </c>
    </row>
    <row r="5" spans="1:4" x14ac:dyDescent="0.15">
      <c r="A5" s="33" t="str">
        <f t="shared" si="0"/>
        <v>H23</v>
      </c>
      <c r="B5" s="32" t="str">
        <f t="shared" ref="B5:B22" si="1">TEXT(B4+1&amp;"/1/1","yyyy")</f>
        <v>2011</v>
      </c>
      <c r="C5" s="33">
        <v>365</v>
      </c>
      <c r="D5" s="33">
        <v>4.2999999999999997E-2</v>
      </c>
    </row>
    <row r="6" spans="1:4" x14ac:dyDescent="0.15">
      <c r="A6" s="33" t="str">
        <f t="shared" si="0"/>
        <v>H24</v>
      </c>
      <c r="B6" s="32" t="str">
        <f t="shared" si="1"/>
        <v>2012</v>
      </c>
      <c r="C6" s="33">
        <v>365</v>
      </c>
      <c r="D6" s="33">
        <v>4.2999999999999997E-2</v>
      </c>
    </row>
    <row r="7" spans="1:4" x14ac:dyDescent="0.15">
      <c r="A7" s="33" t="str">
        <f t="shared" si="0"/>
        <v>H25</v>
      </c>
      <c r="B7" s="32" t="str">
        <f t="shared" si="1"/>
        <v>2013</v>
      </c>
      <c r="C7" s="33">
        <v>365</v>
      </c>
      <c r="D7" s="33">
        <v>4.2999999999999997E-2</v>
      </c>
    </row>
    <row r="8" spans="1:4" x14ac:dyDescent="0.15">
      <c r="A8" s="33" t="str">
        <f t="shared" si="0"/>
        <v>H26</v>
      </c>
      <c r="B8" s="32" t="str">
        <f t="shared" si="1"/>
        <v>2014</v>
      </c>
      <c r="C8" s="33">
        <v>365</v>
      </c>
      <c r="D8" s="33">
        <v>1.9E-2</v>
      </c>
    </row>
    <row r="9" spans="1:4" x14ac:dyDescent="0.15">
      <c r="A9" s="33" t="str">
        <f t="shared" si="0"/>
        <v>H27</v>
      </c>
      <c r="B9" s="32" t="str">
        <f t="shared" si="1"/>
        <v>2015</v>
      </c>
      <c r="C9" s="33">
        <v>365</v>
      </c>
      <c r="D9" s="33">
        <v>1.7999999999999999E-2</v>
      </c>
    </row>
    <row r="10" spans="1:4" x14ac:dyDescent="0.15">
      <c r="A10" s="33" t="str">
        <f t="shared" si="0"/>
        <v>H28</v>
      </c>
      <c r="B10" s="32" t="str">
        <f t="shared" si="1"/>
        <v>2016</v>
      </c>
      <c r="C10" s="33">
        <v>365</v>
      </c>
      <c r="D10" s="33">
        <v>1.7999999999999999E-2</v>
      </c>
    </row>
    <row r="11" spans="1:4" x14ac:dyDescent="0.15">
      <c r="A11" s="33" t="str">
        <f t="shared" si="0"/>
        <v>H29</v>
      </c>
      <c r="B11" s="32" t="str">
        <f t="shared" si="1"/>
        <v>2017</v>
      </c>
      <c r="C11" s="33">
        <v>365</v>
      </c>
      <c r="D11" s="33">
        <v>1.7000000000000001E-2</v>
      </c>
    </row>
    <row r="12" spans="1:4" x14ac:dyDescent="0.15">
      <c r="A12" s="33" t="str">
        <f t="shared" si="0"/>
        <v>H30</v>
      </c>
      <c r="B12" s="32" t="str">
        <f t="shared" si="1"/>
        <v>2018</v>
      </c>
      <c r="C12" s="33">
        <v>365</v>
      </c>
      <c r="D12" s="33">
        <v>1.6E-2</v>
      </c>
    </row>
    <row r="13" spans="1:4" x14ac:dyDescent="0.15">
      <c r="A13" s="33" t="str">
        <f t="shared" si="0"/>
        <v>H31</v>
      </c>
      <c r="B13" s="32" t="str">
        <f t="shared" si="1"/>
        <v>2019</v>
      </c>
      <c r="C13" s="33">
        <v>365</v>
      </c>
      <c r="D13" s="33">
        <v>1.6E-2</v>
      </c>
    </row>
    <row r="14" spans="1:4" x14ac:dyDescent="0.15">
      <c r="A14" s="33" t="s">
        <v>37</v>
      </c>
      <c r="B14" s="32" t="str">
        <f t="shared" si="1"/>
        <v>2020</v>
      </c>
      <c r="C14" s="33">
        <v>365</v>
      </c>
      <c r="D14" s="33">
        <v>1.6E-2</v>
      </c>
    </row>
    <row r="15" spans="1:4" x14ac:dyDescent="0.15">
      <c r="A15" s="33" t="s">
        <v>39</v>
      </c>
      <c r="B15" s="32" t="str">
        <f t="shared" si="1"/>
        <v>2021</v>
      </c>
      <c r="C15" s="33">
        <v>365</v>
      </c>
      <c r="D15" s="33">
        <v>0.01</v>
      </c>
    </row>
    <row r="16" spans="1:4" x14ac:dyDescent="0.15">
      <c r="A16" s="33" t="s">
        <v>40</v>
      </c>
      <c r="B16" s="32" t="str">
        <f t="shared" si="1"/>
        <v>2022</v>
      </c>
      <c r="C16" s="33">
        <v>365</v>
      </c>
      <c r="D16" s="33">
        <v>8.9999999999999993E-3</v>
      </c>
    </row>
    <row r="17" spans="1:4" x14ac:dyDescent="0.15">
      <c r="A17" s="7" t="s">
        <v>41</v>
      </c>
      <c r="B17" s="6" t="str">
        <f t="shared" si="1"/>
        <v>2023</v>
      </c>
      <c r="C17" s="7">
        <v>365</v>
      </c>
      <c r="D17" s="7">
        <v>8.9999999999999993E-3</v>
      </c>
    </row>
    <row r="18" spans="1:4" x14ac:dyDescent="0.15">
      <c r="A18" s="7" t="s">
        <v>42</v>
      </c>
      <c r="B18" s="6" t="str">
        <f t="shared" si="1"/>
        <v>2024</v>
      </c>
      <c r="C18" s="7">
        <v>365</v>
      </c>
      <c r="D18" s="7">
        <v>8.9999999999999993E-3</v>
      </c>
    </row>
    <row r="19" spans="1:4" x14ac:dyDescent="0.15">
      <c r="A19" s="7" t="s">
        <v>43</v>
      </c>
      <c r="B19" s="6" t="str">
        <f t="shared" si="1"/>
        <v>2025</v>
      </c>
      <c r="C19" s="7">
        <v>365</v>
      </c>
      <c r="D19" s="7">
        <v>8.9999999999999993E-3</v>
      </c>
    </row>
    <row r="20" spans="1:4" x14ac:dyDescent="0.15">
      <c r="A20" s="7" t="s">
        <v>45</v>
      </c>
      <c r="B20" s="6" t="str">
        <f t="shared" si="1"/>
        <v>2026</v>
      </c>
      <c r="C20" s="7">
        <v>365</v>
      </c>
      <c r="D20" s="7"/>
    </row>
    <row r="21" spans="1:4" x14ac:dyDescent="0.15">
      <c r="A21" s="7" t="s">
        <v>46</v>
      </c>
      <c r="B21" s="6" t="str">
        <f t="shared" si="1"/>
        <v>2027</v>
      </c>
      <c r="C21" s="7">
        <v>365</v>
      </c>
      <c r="D21" s="7"/>
    </row>
    <row r="22" spans="1:4" x14ac:dyDescent="0.15">
      <c r="A22" s="7" t="s">
        <v>47</v>
      </c>
      <c r="B22" s="6" t="str">
        <f t="shared" si="1"/>
        <v>2028</v>
      </c>
      <c r="C22" s="7">
        <v>365</v>
      </c>
      <c r="D22" s="7"/>
    </row>
    <row r="24" spans="1:4" x14ac:dyDescent="0.15">
      <c r="A24" s="8" t="s">
        <v>49</v>
      </c>
    </row>
    <row r="25" spans="1:4" x14ac:dyDescent="0.15">
      <c r="A25" s="8" t="s">
        <v>44</v>
      </c>
    </row>
  </sheetData>
  <sheetProtection selectLockedCells="1"/>
  <phoneticPr fontId="2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請求書（印刷用）</vt:lpstr>
      <vt:lpstr>計算書（印刷用）</vt:lpstr>
      <vt:lpstr>初期設定</vt:lpstr>
      <vt:lpstr>'計算書（印刷用）'!Print_Area</vt:lpstr>
      <vt:lpstr>'請求書（印刷用）'!Print_Area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kouiki</dc:creator>
  <cp:lastModifiedBy>kanri05</cp:lastModifiedBy>
  <cp:lastPrinted>2025-03-31T08:13:11Z</cp:lastPrinted>
  <dcterms:created xsi:type="dcterms:W3CDTF">2013-04-22T07:12:16Z</dcterms:created>
  <dcterms:modified xsi:type="dcterms:W3CDTF">2025-04-07T02:18:40Z</dcterms:modified>
</cp:coreProperties>
</file>